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tandarizacion de papeles\Estandares\Finales 2016\"/>
    </mc:Choice>
  </mc:AlternateContent>
  <bookViews>
    <workbookView xWindow="240" yWindow="168" windowWidth="19416" windowHeight="7872"/>
  </bookViews>
  <sheets>
    <sheet name="Portada" sheetId="14" r:id="rId1"/>
    <sheet name="Contenido" sheetId="13" state="hidden" r:id="rId2"/>
    <sheet name="Retencion a realizar" sheetId="8" r:id="rId3"/>
    <sheet name="Dividendo a pagar Socio" sheetId="5" state="hidden" r:id="rId4"/>
    <sheet name="Limite Credito Tributario" sheetId="10" r:id="rId5"/>
    <sheet name="Tablas de Imp renta" sheetId="6" r:id="rId6"/>
    <sheet name="Hoja1" sheetId="9" state="hidden" r:id="rId7"/>
  </sheets>
  <externalReferences>
    <externalReference r:id="rId8"/>
  </externalReferences>
  <definedNames>
    <definedName name="Activos">'[1]Balance General'!$A$8:$A$30</definedName>
    <definedName name="AS2DocOpenMode" hidden="1">"AS2DocumentEdit"</definedName>
    <definedName name="Balance_final">'[1]Balance comprobacion'!$H$7:$H$1041</definedName>
    <definedName name="Balance_preliminar">'[1]Balance comprobacion'!$E$7:$E$1041</definedName>
    <definedName name="Credito">'[1]Balance comprobacion'!$G$7:$G$1041</definedName>
    <definedName name="Debito">'[1]Balance comprobacion'!$F$7:$F$1041</definedName>
    <definedName name="Estado_de_resultados">'[1]Estado de Resultados'!$A$7:$A$23</definedName>
    <definedName name="Mapeo">'[1]Balance comprobacion'!$D$7:$D$1041</definedName>
    <definedName name="Mes_anterior">'[1]Balance comprobacion'!$I$7:$I$1041</definedName>
    <definedName name="Pasivos_Patrimonio">'[1]Balance General'!$J$8:$J$29</definedName>
    <definedName name="Plan_de_cuentas">'[1]Plan de cuentas'!$B$1:$E$500</definedName>
    <definedName name="tabla_impuesto_a_la_renta">'Tablas de Imp renta'!$A$4:$D$13</definedName>
  </definedNames>
  <calcPr calcId="152511"/>
</workbook>
</file>

<file path=xl/calcChain.xml><?xml version="1.0" encoding="utf-8"?>
<calcChain xmlns="http://schemas.openxmlformats.org/spreadsheetml/2006/main">
  <c r="S7" i="8" l="1"/>
  <c r="G11" i="6" l="1"/>
  <c r="C29" i="8" l="1"/>
  <c r="S6" i="8"/>
  <c r="F39" i="8" l="1"/>
  <c r="D20" i="10"/>
  <c r="F30" i="10" l="1"/>
  <c r="D50" i="8"/>
  <c r="D36" i="8"/>
  <c r="F33" i="8"/>
  <c r="F34" i="8"/>
  <c r="F43" i="8" l="1"/>
  <c r="F41" i="8"/>
  <c r="F42" i="8" s="1"/>
  <c r="F44" i="8"/>
  <c r="C16" i="8"/>
  <c r="F45" i="8" l="1"/>
  <c r="F46" i="8" s="1"/>
  <c r="F31" i="10" s="1"/>
  <c r="D16" i="8"/>
  <c r="D6" i="8"/>
  <c r="A21" i="6"/>
  <c r="A20" i="6"/>
  <c r="D6" i="5"/>
  <c r="D7" i="5" s="1"/>
  <c r="D8" i="5" s="1"/>
  <c r="C30" i="5"/>
  <c r="D30" i="5"/>
  <c r="D7" i="8" l="1"/>
  <c r="D10" i="8"/>
  <c r="D12" i="8" s="1"/>
  <c r="D15" i="8" s="1"/>
  <c r="D17" i="8" s="1"/>
  <c r="D9" i="5"/>
  <c r="C14" i="5" s="1"/>
  <c r="C15" i="5" s="1"/>
  <c r="D14" i="5"/>
  <c r="S8" i="8" l="1"/>
  <c r="D28" i="8" s="1"/>
  <c r="D29" i="8" s="1"/>
  <c r="R6" i="8"/>
  <c r="R7" i="8" s="1"/>
  <c r="D21" i="8"/>
  <c r="D15" i="5"/>
  <c r="D23" i="5"/>
  <c r="C37" i="5" s="1"/>
  <c r="R8" i="8" l="1"/>
  <c r="D23" i="8"/>
  <c r="C22" i="5"/>
  <c r="C23" i="5" s="1"/>
  <c r="I30" i="5"/>
  <c r="C28" i="8" l="1"/>
  <c r="C35" i="5"/>
  <c r="D27" i="5"/>
  <c r="D28" i="5" l="1"/>
  <c r="D29" i="5" s="1"/>
  <c r="D31" i="5"/>
  <c r="C27" i="5"/>
  <c r="F12" i="10" l="1"/>
  <c r="C40" i="8"/>
  <c r="C20" i="10" s="1"/>
  <c r="D32" i="5"/>
  <c r="C36" i="5" s="1"/>
  <c r="C28" i="5"/>
  <c r="I34" i="5" s="1"/>
  <c r="C31" i="5"/>
  <c r="C32" i="5" s="1"/>
  <c r="I28" i="5" s="1"/>
  <c r="C43" i="8" l="1"/>
  <c r="F73" i="8"/>
  <c r="D40" i="8"/>
  <c r="F64" i="8" s="1"/>
  <c r="C41" i="8"/>
  <c r="C42" i="8" s="1"/>
  <c r="F20" i="10"/>
  <c r="F35" i="10" s="1"/>
  <c r="C48" i="8" s="1"/>
  <c r="F67" i="8"/>
  <c r="C44" i="8"/>
  <c r="C57" i="8"/>
  <c r="F57" i="8" s="1"/>
  <c r="I27" i="5"/>
  <c r="I29" i="5" s="1"/>
  <c r="I32" i="5" s="1"/>
  <c r="C38" i="5" s="1"/>
  <c r="C39" i="5" s="1"/>
  <c r="C29" i="5"/>
  <c r="F27" i="10" l="1"/>
  <c r="D41" i="8"/>
  <c r="D42" i="8" s="1"/>
  <c r="D43" i="8"/>
  <c r="D44" i="8"/>
  <c r="C45" i="8"/>
  <c r="C46" i="8" s="1"/>
  <c r="C40" i="5"/>
  <c r="D45" i="8" l="1"/>
  <c r="D46" i="8" s="1"/>
  <c r="C50" i="8"/>
  <c r="F68" i="8"/>
  <c r="F28" i="10" l="1"/>
  <c r="F33" i="10" s="1"/>
  <c r="F65" i="8"/>
  <c r="F70" i="8" s="1"/>
  <c r="F75" i="8" s="1"/>
</calcChain>
</file>

<file path=xl/sharedStrings.xml><?xml version="1.0" encoding="utf-8"?>
<sst xmlns="http://schemas.openxmlformats.org/spreadsheetml/2006/main" count="235" uniqueCount="148">
  <si>
    <t>Concepto</t>
  </si>
  <si>
    <t>Servicios Profesionales</t>
  </si>
  <si>
    <t>Dividendos</t>
  </si>
  <si>
    <t>TOTAL</t>
  </si>
  <si>
    <t>Utilidad antes de Imp. Renta</t>
  </si>
  <si>
    <t>Renta imponible</t>
  </si>
  <si>
    <t>Impuesto a la renta causado</t>
  </si>
  <si>
    <t>Fraccion basica</t>
  </si>
  <si>
    <t>Fraccion excedente</t>
  </si>
  <si>
    <t>Año 2012</t>
  </si>
  <si>
    <t>= Valor Distribuido</t>
  </si>
  <si>
    <t>Impuesto pagado por la sociedad PRO</t>
  </si>
  <si>
    <t>Empresa Modelo S.A.</t>
  </si>
  <si>
    <t>Impuesto sobre la Fraccion Basica</t>
  </si>
  <si>
    <t>Impuesto sobre la Fraccion Excedente</t>
  </si>
  <si>
    <t>Tabla de impuesto a la renta</t>
  </si>
  <si>
    <t>Cálculo de dividendo a pagar</t>
  </si>
  <si>
    <t>Valor a distribuir</t>
  </si>
  <si>
    <t>Imp. Proporcional</t>
  </si>
  <si>
    <t>Valor Total a distribuir</t>
  </si>
  <si>
    <t>Valor según junta a distribuir</t>
  </si>
  <si>
    <t>Incluir el valor individual a ser repartido a cada accionista</t>
  </si>
  <si>
    <t>Crédito tributario por dividendos</t>
  </si>
  <si>
    <t>Crédito tributario a favor del contribuyente</t>
  </si>
  <si>
    <t>Utilidad antes 15% Participación Trabajadores</t>
  </si>
  <si>
    <t>15% Participación Trabajadores</t>
  </si>
  <si>
    <t>Retención</t>
  </si>
  <si>
    <t xml:space="preserve">Arriendos </t>
  </si>
  <si>
    <t>Incluir el valor retenido por la compañía antes de repartir</t>
  </si>
  <si>
    <t>Incluir el valor que fue retenido por la compañía</t>
  </si>
  <si>
    <t>Ingresos recibidos</t>
  </si>
  <si>
    <t>Fraccion Básica</t>
  </si>
  <si>
    <t>Fraccion Excedente</t>
  </si>
  <si>
    <t>Impuesto sobre la fraccion excedente</t>
  </si>
  <si>
    <t>Impuesto sobre la fraccion básica</t>
  </si>
  <si>
    <t>Impuesto a pagar</t>
  </si>
  <si>
    <t>Impuesto pagado con dividendos</t>
  </si>
  <si>
    <t>Impuesto pagado sin dividendos</t>
  </si>
  <si>
    <t>Impuesto pagado por dividendos</t>
  </si>
  <si>
    <t>Crédito tributario por dividendos a tomar</t>
  </si>
  <si>
    <t>(-)</t>
  </si>
  <si>
    <t>Retenciones en la fuente</t>
  </si>
  <si>
    <t>Impuesto a renta a pagar</t>
  </si>
  <si>
    <t>Impuesto sin dividendos</t>
  </si>
  <si>
    <t>Impuesto con dividendos</t>
  </si>
  <si>
    <t>Base imponible</t>
  </si>
  <si>
    <t>Este valor no debe ser superior al valor a ser distribuido</t>
  </si>
  <si>
    <t>Cálculo de retencion en la fuente a descontar</t>
  </si>
  <si>
    <t>Tasa Impuesto a la renta</t>
  </si>
  <si>
    <t>Tabla de impuesto a la renta a descontar por la compañia</t>
  </si>
  <si>
    <t xml:space="preserve">Fracción básica </t>
  </si>
  <si>
    <t xml:space="preserve">Excesos hasta </t>
  </si>
  <si>
    <t xml:space="preserve">Retención sobre Fracción básica </t>
  </si>
  <si>
    <t xml:space="preserve">% Retención sobre el excedente </t>
  </si>
  <si>
    <t xml:space="preserve">En adelante </t>
  </si>
  <si>
    <t>%</t>
  </si>
  <si>
    <t>Reserva Legal</t>
  </si>
  <si>
    <t>(+)</t>
  </si>
  <si>
    <t>Gastos no deducibles</t>
  </si>
  <si>
    <t>Deducciones</t>
  </si>
  <si>
    <t>Base Imponible</t>
  </si>
  <si>
    <t>Base imponible sujeta a reinversion</t>
  </si>
  <si>
    <t>Impuesto a la renta</t>
  </si>
  <si>
    <t>Impuesto a la renta tarifa reducida</t>
  </si>
  <si>
    <t>Impuesto a la renta por pagar</t>
  </si>
  <si>
    <t>= Valor a ser Distribuido</t>
  </si>
  <si>
    <t>EMPRESA MODELO S.A.</t>
  </si>
  <si>
    <t>Sociedad residente en el Ecuador o residente en el extranjero que no sea paraiso fiscal o de menor imposicion</t>
  </si>
  <si>
    <t>A favor</t>
  </si>
  <si>
    <t>Beneficiario Efectivo</t>
  </si>
  <si>
    <t>TIPO</t>
  </si>
  <si>
    <t>Gravado</t>
  </si>
  <si>
    <t>Exento</t>
  </si>
  <si>
    <t>Persona no reside en el Ecuador</t>
  </si>
  <si>
    <t>Persona residente en el Ecuador</t>
  </si>
  <si>
    <t>Sociedad residente o establecida en el extranjero que sea paraiso fiscal o de menor imposicion</t>
  </si>
  <si>
    <t>Persona Natural residente en el Ecuador</t>
  </si>
  <si>
    <t>Sociedad</t>
  </si>
  <si>
    <t>Persona Natural</t>
  </si>
  <si>
    <t>Residencia</t>
  </si>
  <si>
    <t>Tipo</t>
  </si>
  <si>
    <t>Paraiso Fiscal</t>
  </si>
  <si>
    <t>No residente</t>
  </si>
  <si>
    <t>Gravado /Exento</t>
  </si>
  <si>
    <t>No paraiso fiscal</t>
  </si>
  <si>
    <t>Residente</t>
  </si>
  <si>
    <t>RESIDENCIA</t>
  </si>
  <si>
    <t>BENEFICIARIO EFECTIVO</t>
  </si>
  <si>
    <t>No hay beneficiario efectivo</t>
  </si>
  <si>
    <t>paraiso fiscal</t>
  </si>
  <si>
    <t>Sociedad Ecuatoriana</t>
  </si>
  <si>
    <t>Sociedad Ecuatorian</t>
  </si>
  <si>
    <t>EXENTO</t>
  </si>
  <si>
    <t>GRAVADO</t>
  </si>
  <si>
    <t>PARAMETROS PARA CREDITO TRIBUTARIO</t>
  </si>
  <si>
    <t>Tomar en cuenta el menor de los siguientes valores</t>
  </si>
  <si>
    <t xml:space="preserve">1.-  El 22 % de los dividendos distribuidos </t>
  </si>
  <si>
    <t xml:space="preserve">2.-El Impuesto a la renta que le correspondería pagar al accionista por los dividendos dentro de su </t>
  </si>
  <si>
    <t>renta global que se obtiene:</t>
  </si>
  <si>
    <t>causado sin considerar los dividendos</t>
  </si>
  <si>
    <t>INGRESOS GRAVADOS CON DIVIDENDOS</t>
  </si>
  <si>
    <t>IMPUESTO CAUSADO</t>
  </si>
  <si>
    <t>INGRESOS GRAVADOS SIN DIVIDENDOS</t>
  </si>
  <si>
    <t>3.-El Impuesto pagado por la sociedad</t>
  </si>
  <si>
    <t>Impuesto Dividendo</t>
  </si>
  <si>
    <t>Ingresos adicionales</t>
  </si>
  <si>
    <t>Restando el impuesto a la renta causada considerando los dividendos menos el impuesto ala renta</t>
  </si>
  <si>
    <t>CREDITO TRIBUTARIO POR DIVIDENDOS</t>
  </si>
  <si>
    <t>Parametro 1</t>
  </si>
  <si>
    <t>Parametro 2</t>
  </si>
  <si>
    <t>Parametro 3</t>
  </si>
  <si>
    <t>el proporcional o el definitivo</t>
  </si>
  <si>
    <t>La empresa que paga el dividendo que porcentaje tributo</t>
  </si>
  <si>
    <t>Tarifa</t>
  </si>
  <si>
    <t>Impuesto a la renta del dividendo</t>
  </si>
  <si>
    <t>Valor a retener por parte de la sociedad</t>
  </si>
  <si>
    <t>Anticipo minimo pagado</t>
  </si>
  <si>
    <t>1. La sumatoria de los impuestos pagados por las sociedades en las que es accionista, </t>
  </si>
  <si>
    <t>beneficiario o partícipe, correspondiente a los dividendos distribuidos.</t>
  </si>
  <si>
    <t xml:space="preserve">por la tarifa del 22% ó 25%, según se haya aplicado a las utilidades de las que se </t>
  </si>
  <si>
    <t>originaron los dividendos.</t>
  </si>
  <si>
    <t>Tarifa de IR</t>
  </si>
  <si>
    <t xml:space="preserve">3. El Impuesto a la renta que le correspondería pagar al accionista por los dividendos dentro de su </t>
  </si>
  <si>
    <t>2. La sumatoria de los resultados de multiplicar los valores de los ingresos gravados </t>
  </si>
  <si>
    <t>Contenido</t>
  </si>
  <si>
    <t>Sección</t>
  </si>
  <si>
    <t>Anexos</t>
  </si>
  <si>
    <t>1-2</t>
  </si>
  <si>
    <t>4-2</t>
  </si>
  <si>
    <t>Retencion a realizar</t>
  </si>
  <si>
    <t>Limite del Credito Tributario</t>
  </si>
  <si>
    <t> Límites al crédito tributario para personas naturales </t>
  </si>
  <si>
    <t xml:space="preserve">residentes a quienes se les distribuye dividendos de </t>
  </si>
  <si>
    <t>varias sociedades. (Art. 10)</t>
  </si>
  <si>
    <t>Impuesto (Ingreso mas Dividendo)</t>
  </si>
  <si>
    <t>Impuesto (Ingreso sin Dividendo)</t>
  </si>
  <si>
    <t>reserva legal</t>
  </si>
  <si>
    <t>utilidad neta</t>
  </si>
  <si>
    <t>utilidad a distribuir</t>
  </si>
  <si>
    <t>Dividendo bruto (Dividendo fiscal)</t>
  </si>
  <si>
    <t>Crédito Tributario (menor entre limite 1 y 2)</t>
  </si>
  <si>
    <t>EJERCICIO FISCAL 2017</t>
  </si>
  <si>
    <t xml:space="preserve">PREPARADO POR: EDGAR OLEAS </t>
  </si>
  <si>
    <t>SI USTED REQUIERE ALGO ADICIONAL PUEDE COMUNICARSE CON NOSOTROS AL 026017934 O</t>
  </si>
  <si>
    <t xml:space="preserve"> AL CELULAR 0998708353 CON EDGAR PEREZ</t>
  </si>
  <si>
    <t>eperez@mach.com.ec</t>
  </si>
  <si>
    <t>RETENCIÓN DE DIVIDENDOS</t>
  </si>
  <si>
    <t>en 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</si>
</sst>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\ &quot;€&quot;;\-#,##0\ &quot;€&quot;"/>
    <numFmt numFmtId="168" formatCode="0%_);\(0%\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i/>
      <sz val="24"/>
      <color indexed="52"/>
      <name val="Eni 1"/>
    </font>
    <font>
      <sz val="10"/>
      <name val="Times New Roman"/>
      <family val="1"/>
    </font>
    <font>
      <b/>
      <i/>
      <sz val="30"/>
      <color rgb="FF0000FF"/>
      <name val="Arial"/>
      <family val="2"/>
    </font>
    <font>
      <b/>
      <i/>
      <sz val="17"/>
      <color rgb="FFFF0000"/>
      <name val="Arial"/>
      <family val="2"/>
    </font>
    <font>
      <b/>
      <i/>
      <sz val="17"/>
      <color indexed="19"/>
      <name val="Stone Serif"/>
    </font>
    <font>
      <sz val="11"/>
      <color indexed="18"/>
      <name val="Times New Roman"/>
      <family val="1"/>
    </font>
    <font>
      <sz val="13"/>
      <color indexed="18"/>
      <name val="Arial"/>
      <family val="2"/>
    </font>
    <font>
      <b/>
      <sz val="13"/>
      <color indexed="18"/>
      <name val="Arial"/>
      <family val="2"/>
    </font>
    <font>
      <sz val="13"/>
      <name val="Arial"/>
      <family val="2"/>
    </font>
    <font>
      <b/>
      <i/>
      <sz val="13"/>
      <color indexed="18"/>
      <name val="Arial"/>
      <family val="2"/>
    </font>
    <font>
      <u/>
      <sz val="10"/>
      <color indexed="12"/>
      <name val="Arial"/>
      <family val="2"/>
    </font>
    <font>
      <sz val="13"/>
      <color indexed="12"/>
      <name val="Arial"/>
      <family val="2"/>
    </font>
    <font>
      <sz val="13"/>
      <color indexed="18"/>
      <name val="Times New Roman"/>
      <family val="1"/>
    </font>
    <font>
      <u/>
      <sz val="13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sz val="24"/>
      <name val="Eni 1"/>
    </font>
    <font>
      <sz val="10"/>
      <name val="Franklin Gothic Medium"/>
      <family val="2"/>
    </font>
    <font>
      <sz val="20"/>
      <name val="Franklin Gothic Medium"/>
      <family val="2"/>
    </font>
    <font>
      <b/>
      <sz val="20"/>
      <name val="Franklin Gothic Medium"/>
      <family val="2"/>
    </font>
    <font>
      <sz val="26"/>
      <name val="Arial"/>
      <family val="2"/>
    </font>
    <font>
      <sz val="26"/>
      <name val="Franklin Gothic Medium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7"/>
        <bgColor indexed="64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5" fillId="14" borderId="11" applyNumberFormat="0" applyAlignment="0" applyProtection="0"/>
    <xf numFmtId="0" fontId="25" fillId="14" borderId="11" applyNumberFormat="0" applyAlignment="0" applyProtection="0"/>
    <xf numFmtId="0" fontId="25" fillId="14" borderId="11" applyNumberFormat="0" applyAlignment="0" applyProtection="0"/>
    <xf numFmtId="0" fontId="25" fillId="14" borderId="11" applyNumberFormat="0" applyAlignment="0" applyProtection="0"/>
    <xf numFmtId="0" fontId="25" fillId="14" borderId="11" applyNumberFormat="0" applyAlignment="0" applyProtection="0"/>
    <xf numFmtId="0" fontId="25" fillId="14" borderId="11" applyNumberFormat="0" applyAlignment="0" applyProtection="0"/>
    <xf numFmtId="0" fontId="25" fillId="14" borderId="11" applyNumberFormat="0" applyAlignment="0" applyProtection="0"/>
    <xf numFmtId="0" fontId="26" fillId="15" borderId="12" applyNumberFormat="0" applyAlignment="0" applyProtection="0"/>
    <xf numFmtId="0" fontId="26" fillId="15" borderId="12" applyNumberFormat="0" applyAlignment="0" applyProtection="0"/>
    <xf numFmtId="0" fontId="26" fillId="15" borderId="12" applyNumberFormat="0" applyAlignment="0" applyProtection="0"/>
    <xf numFmtId="0" fontId="26" fillId="15" borderId="12" applyNumberFormat="0" applyAlignment="0" applyProtection="0"/>
    <xf numFmtId="0" fontId="26" fillId="15" borderId="12" applyNumberFormat="0" applyAlignment="0" applyProtection="0"/>
    <xf numFmtId="0" fontId="26" fillId="15" borderId="12" applyNumberFormat="0" applyAlignment="0" applyProtection="0"/>
    <xf numFmtId="0" fontId="26" fillId="15" borderId="12" applyNumberFormat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9" fillId="10" borderId="11" applyNumberFormat="0" applyAlignment="0" applyProtection="0"/>
    <xf numFmtId="0" fontId="29" fillId="10" borderId="11" applyNumberFormat="0" applyAlignment="0" applyProtection="0"/>
    <xf numFmtId="0" fontId="29" fillId="10" borderId="11" applyNumberFormat="0" applyAlignment="0" applyProtection="0"/>
    <xf numFmtId="0" fontId="29" fillId="10" borderId="11" applyNumberFormat="0" applyAlignment="0" applyProtection="0"/>
    <xf numFmtId="0" fontId="29" fillId="10" borderId="11" applyNumberFormat="0" applyAlignment="0" applyProtection="0"/>
    <xf numFmtId="0" fontId="29" fillId="10" borderId="11" applyNumberFormat="0" applyAlignment="0" applyProtection="0"/>
    <xf numFmtId="0" fontId="29" fillId="10" borderId="11" applyNumberFormat="0" applyAlignment="0" applyProtection="0"/>
    <xf numFmtId="14" fontId="30" fillId="20" borderId="3">
      <alignment horizontal="center" vertical="center" wrapText="1"/>
    </xf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37" fontId="7" fillId="0" borderId="0"/>
    <xf numFmtId="37" fontId="7" fillId="0" borderId="0"/>
    <xf numFmtId="0" fontId="1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37" fontId="7" fillId="0" borderId="0"/>
    <xf numFmtId="0" fontId="1" fillId="0" borderId="0"/>
    <xf numFmtId="37" fontId="7" fillId="0" borderId="0"/>
    <xf numFmtId="37" fontId="7" fillId="0" borderId="0"/>
    <xf numFmtId="0" fontId="7" fillId="7" borderId="14" applyNumberFormat="0" applyFont="0" applyAlignment="0" applyProtection="0"/>
    <xf numFmtId="0" fontId="7" fillId="7" borderId="14" applyNumberFormat="0" applyFont="0" applyAlignment="0" applyProtection="0"/>
    <xf numFmtId="0" fontId="7" fillId="7" borderId="14" applyNumberFormat="0" applyFont="0" applyAlignment="0" applyProtection="0"/>
    <xf numFmtId="0" fontId="7" fillId="7" borderId="14" applyNumberFormat="0" applyFont="0" applyAlignment="0" applyProtection="0"/>
    <xf numFmtId="0" fontId="7" fillId="7" borderId="14" applyNumberFormat="0" applyFont="0" applyAlignment="0" applyProtection="0"/>
    <xf numFmtId="0" fontId="7" fillId="7" borderId="14" applyNumberFormat="0" applyFont="0" applyAlignment="0" applyProtection="0"/>
    <xf numFmtId="0" fontId="7" fillId="7" borderId="14" applyNumberFormat="0" applyFont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33" fillId="14" borderId="15" applyNumberFormat="0" applyAlignment="0" applyProtection="0"/>
    <xf numFmtId="0" fontId="33" fillId="14" borderId="15" applyNumberFormat="0" applyAlignment="0" applyProtection="0"/>
    <xf numFmtId="0" fontId="33" fillId="14" borderId="15" applyNumberFormat="0" applyAlignment="0" applyProtection="0"/>
    <xf numFmtId="0" fontId="33" fillId="14" borderId="15" applyNumberFormat="0" applyAlignment="0" applyProtection="0"/>
    <xf numFmtId="0" fontId="33" fillId="14" borderId="15" applyNumberFormat="0" applyAlignment="0" applyProtection="0"/>
    <xf numFmtId="0" fontId="33" fillId="14" borderId="15" applyNumberFormat="0" applyAlignment="0" applyProtection="0"/>
    <xf numFmtId="0" fontId="33" fillId="14" borderId="15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Fill="0" applyBorder="0" applyProtection="0">
      <alignment horizontal="left" vertical="top"/>
    </xf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166" fontId="2" fillId="0" borderId="0" xfId="1" applyNumberFormat="1" applyFont="1"/>
    <xf numFmtId="164" fontId="2" fillId="0" borderId="0" xfId="0" applyNumberFormat="1" applyFont="1"/>
    <xf numFmtId="9" fontId="2" fillId="0" borderId="0" xfId="2" applyFont="1"/>
    <xf numFmtId="0" fontId="2" fillId="0" borderId="0" xfId="0" quotePrefix="1" applyFont="1"/>
    <xf numFmtId="0" fontId="3" fillId="0" borderId="0" xfId="0" applyFont="1" applyAlignment="1">
      <alignment horizontal="center" wrapText="1"/>
    </xf>
    <xf numFmtId="166" fontId="3" fillId="0" borderId="0" xfId="1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6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166" fontId="2" fillId="0" borderId="1" xfId="1" applyNumberFormat="1" applyFont="1" applyBorder="1"/>
    <xf numFmtId="0" fontId="2" fillId="0" borderId="1" xfId="0" applyFont="1" applyBorder="1"/>
    <xf numFmtId="9" fontId="2" fillId="0" borderId="1" xfId="2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2" applyFont="1" applyAlignment="1">
      <alignment horizontal="center" vertical="center" wrapText="1"/>
    </xf>
    <xf numFmtId="164" fontId="3" fillId="0" borderId="0" xfId="0" applyNumberFormat="1" applyFont="1"/>
    <xf numFmtId="9" fontId="3" fillId="0" borderId="0" xfId="2" applyFont="1"/>
    <xf numFmtId="0" fontId="3" fillId="0" borderId="0" xfId="0" applyFont="1" applyAlignment="1">
      <alignment horizontal="left" vertical="center" wrapText="1"/>
    </xf>
    <xf numFmtId="166" fontId="3" fillId="0" borderId="0" xfId="1" applyNumberFormat="1" applyFont="1"/>
    <xf numFmtId="166" fontId="3" fillId="0" borderId="0" xfId="0" applyNumberFormat="1" applyFont="1"/>
    <xf numFmtId="164" fontId="5" fillId="0" borderId="0" xfId="0" applyNumberFormat="1" applyFont="1"/>
    <xf numFmtId="0" fontId="6" fillId="0" borderId="0" xfId="0" applyFont="1"/>
    <xf numFmtId="166" fontId="2" fillId="2" borderId="0" xfId="1" applyNumberFormat="1" applyFont="1" applyFill="1" applyProtection="1">
      <protection locked="0"/>
    </xf>
    <xf numFmtId="166" fontId="2" fillId="2" borderId="0" xfId="0" applyNumberFormat="1" applyFont="1" applyFill="1" applyProtection="1">
      <protection locked="0"/>
    </xf>
    <xf numFmtId="0" fontId="3" fillId="0" borderId="0" xfId="0" applyFont="1" applyAlignment="1">
      <alignment horizontal="left"/>
    </xf>
    <xf numFmtId="0" fontId="2" fillId="0" borderId="0" xfId="0" applyFont="1" applyProtection="1"/>
    <xf numFmtId="166" fontId="2" fillId="0" borderId="0" xfId="1" applyNumberFormat="1" applyFont="1" applyProtection="1"/>
    <xf numFmtId="164" fontId="2" fillId="0" borderId="0" xfId="0" applyNumberFormat="1" applyFont="1" applyProtection="1"/>
    <xf numFmtId="9" fontId="2" fillId="0" borderId="0" xfId="2" applyFont="1" applyProtection="1"/>
    <xf numFmtId="0" fontId="3" fillId="0" borderId="0" xfId="0" applyFont="1" applyProtection="1"/>
    <xf numFmtId="166" fontId="3" fillId="0" borderId="0" xfId="1" applyNumberFormat="1" applyFont="1" applyProtection="1"/>
    <xf numFmtId="164" fontId="3" fillId="0" borderId="0" xfId="0" applyNumberFormat="1" applyFont="1" applyProtection="1"/>
    <xf numFmtId="0" fontId="2" fillId="0" borderId="0" xfId="0" quotePrefix="1" applyFont="1" applyProtection="1"/>
    <xf numFmtId="0" fontId="3" fillId="0" borderId="0" xfId="0" applyFont="1" applyAlignment="1" applyProtection="1">
      <alignment horizontal="center" wrapText="1"/>
    </xf>
    <xf numFmtId="166" fontId="3" fillId="0" borderId="0" xfId="1" applyNumberFormat="1" applyFont="1" applyAlignment="1" applyProtection="1">
      <alignment horizontal="center" wrapText="1"/>
    </xf>
    <xf numFmtId="164" fontId="3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9" fontId="2" fillId="3" borderId="0" xfId="2" applyFont="1" applyFill="1" applyProtection="1">
      <protection locked="0"/>
    </xf>
    <xf numFmtId="165" fontId="2" fillId="0" borderId="0" xfId="0" applyNumberFormat="1" applyFont="1" applyProtection="1"/>
    <xf numFmtId="165" fontId="2" fillId="0" borderId="0" xfId="1" applyNumberFormat="1" applyFont="1" applyProtection="1"/>
    <xf numFmtId="165" fontId="2" fillId="3" borderId="0" xfId="1" applyNumberFormat="1" applyFont="1" applyFill="1" applyProtection="1">
      <protection locked="0"/>
    </xf>
    <xf numFmtId="165" fontId="3" fillId="0" borderId="2" xfId="1" applyNumberFormat="1" applyFont="1" applyBorder="1" applyProtection="1"/>
    <xf numFmtId="165" fontId="3" fillId="0" borderId="0" xfId="0" applyNumberFormat="1" applyFont="1" applyAlignment="1" applyProtection="1">
      <alignment horizontal="center" wrapText="1"/>
    </xf>
    <xf numFmtId="165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0" fillId="0" borderId="0" xfId="0" applyAlignment="1">
      <alignment wrapText="1"/>
    </xf>
    <xf numFmtId="164" fontId="3" fillId="0" borderId="0" xfId="0" applyNumberFormat="1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4" borderId="0" xfId="0" applyNumberFormat="1" applyFont="1" applyFill="1"/>
    <xf numFmtId="4" fontId="2" fillId="0" borderId="0" xfId="0" applyNumberFormat="1" applyFont="1" applyFill="1"/>
    <xf numFmtId="4" fontId="3" fillId="0" borderId="0" xfId="0" applyNumberFormat="1" applyFont="1"/>
    <xf numFmtId="4" fontId="2" fillId="0" borderId="0" xfId="0" applyNumberFormat="1" applyFont="1" applyProtection="1"/>
    <xf numFmtId="4" fontId="3" fillId="0" borderId="0" xfId="0" applyNumberFormat="1" applyFont="1" applyAlignment="1">
      <alignment horizontal="right"/>
    </xf>
    <xf numFmtId="9" fontId="2" fillId="0" borderId="0" xfId="0" applyNumberFormat="1" applyFont="1" applyProtection="1"/>
    <xf numFmtId="0" fontId="7" fillId="0" borderId="0" xfId="3" applyProtection="1"/>
    <xf numFmtId="0" fontId="7" fillId="0" borderId="4" xfId="3" applyBorder="1" applyProtection="1"/>
    <xf numFmtId="0" fontId="7" fillId="0" borderId="5" xfId="3" applyBorder="1" applyProtection="1"/>
    <xf numFmtId="0" fontId="7" fillId="0" borderId="6" xfId="3" applyBorder="1" applyProtection="1"/>
    <xf numFmtId="0" fontId="7" fillId="0" borderId="7" xfId="3" applyBorder="1" applyProtection="1"/>
    <xf numFmtId="0" fontId="7" fillId="0" borderId="0" xfId="3" applyBorder="1" applyProtection="1"/>
    <xf numFmtId="0" fontId="7" fillId="0" borderId="8" xfId="3" applyBorder="1" applyProtection="1"/>
    <xf numFmtId="0" fontId="8" fillId="0" borderId="7" xfId="4" applyFont="1" applyBorder="1" applyProtection="1">
      <protection hidden="1"/>
    </xf>
    <xf numFmtId="0" fontId="8" fillId="0" borderId="0" xfId="4" applyFont="1" applyBorder="1" applyProtection="1">
      <protection hidden="1"/>
    </xf>
    <xf numFmtId="0" fontId="9" fillId="0" borderId="7" xfId="3" applyFont="1" applyBorder="1" applyProtection="1"/>
    <xf numFmtId="0" fontId="10" fillId="0" borderId="0" xfId="3" applyFont="1" applyBorder="1" applyProtection="1">
      <protection locked="0"/>
    </xf>
    <xf numFmtId="0" fontId="9" fillId="0" borderId="0" xfId="3" applyFont="1" applyBorder="1" applyProtection="1"/>
    <xf numFmtId="0" fontId="9" fillId="0" borderId="7" xfId="3" applyFont="1" applyBorder="1" applyAlignment="1" applyProtection="1">
      <alignment vertical="top" wrapText="1"/>
    </xf>
    <xf numFmtId="0" fontId="11" fillId="0" borderId="0" xfId="3" applyFont="1" applyBorder="1" applyAlignment="1" applyProtection="1">
      <alignment vertical="top"/>
    </xf>
    <xf numFmtId="0" fontId="12" fillId="0" borderId="0" xfId="3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vertical="top" wrapText="1"/>
    </xf>
    <xf numFmtId="0" fontId="13" fillId="0" borderId="7" xfId="3" applyFont="1" applyBorder="1" applyAlignment="1" applyProtection="1">
      <alignment vertical="top" wrapText="1"/>
    </xf>
    <xf numFmtId="0" fontId="14" fillId="0" borderId="0" xfId="3" applyFont="1" applyBorder="1" applyAlignment="1" applyProtection="1">
      <alignment vertical="top" wrapText="1"/>
    </xf>
    <xf numFmtId="0" fontId="14" fillId="0" borderId="8" xfId="3" applyFont="1" applyBorder="1" applyAlignment="1" applyProtection="1">
      <alignment vertical="top" wrapText="1"/>
    </xf>
    <xf numFmtId="0" fontId="15" fillId="0" borderId="0" xfId="3" applyFont="1" applyBorder="1" applyAlignment="1" applyProtection="1">
      <alignment horizontal="center" vertical="top" wrapText="1"/>
    </xf>
    <xf numFmtId="0" fontId="16" fillId="0" borderId="8" xfId="3" applyFont="1" applyBorder="1" applyProtection="1"/>
    <xf numFmtId="0" fontId="17" fillId="0" borderId="0" xfId="3" applyFont="1" applyBorder="1" applyAlignment="1" applyProtection="1">
      <alignment vertical="top"/>
    </xf>
    <xf numFmtId="0" fontId="19" fillId="0" borderId="0" xfId="5" applyFont="1" applyBorder="1" applyAlignment="1" applyProtection="1">
      <alignment horizontal="center" vertical="top" wrapText="1"/>
    </xf>
    <xf numFmtId="0" fontId="15" fillId="0" borderId="0" xfId="3" applyFont="1" applyBorder="1" applyAlignment="1" applyProtection="1">
      <alignment vertical="top"/>
    </xf>
    <xf numFmtId="0" fontId="20" fillId="0" borderId="7" xfId="3" applyFont="1" applyBorder="1" applyAlignment="1" applyProtection="1">
      <alignment vertical="top" wrapText="1"/>
    </xf>
    <xf numFmtId="0" fontId="7" fillId="0" borderId="9" xfId="3" applyBorder="1" applyProtection="1"/>
    <xf numFmtId="0" fontId="7" fillId="0" borderId="3" xfId="3" applyBorder="1" applyProtection="1"/>
    <xf numFmtId="0" fontId="7" fillId="0" borderId="10" xfId="3" applyBorder="1" applyProtection="1"/>
    <xf numFmtId="0" fontId="40" fillId="0" borderId="0" xfId="316" applyProtection="1"/>
    <xf numFmtId="16" fontId="21" fillId="0" borderId="0" xfId="5" quotePrefix="1" applyNumberFormat="1" applyFont="1" applyBorder="1" applyAlignment="1" applyProtection="1">
      <alignment horizontal="center" vertical="center" wrapText="1"/>
    </xf>
    <xf numFmtId="0" fontId="41" fillId="0" borderId="0" xfId="316" applyFont="1" applyProtection="1"/>
    <xf numFmtId="0" fontId="4" fillId="0" borderId="0" xfId="0" applyFont="1" applyProtection="1"/>
    <xf numFmtId="0" fontId="42" fillId="0" borderId="4" xfId="0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42" fillId="0" borderId="7" xfId="0" applyFont="1" applyBorder="1"/>
    <xf numFmtId="4" fontId="2" fillId="0" borderId="0" xfId="0" applyNumberFormat="1" applyFont="1" applyBorder="1"/>
    <xf numFmtId="4" fontId="2" fillId="0" borderId="8" xfId="0" applyNumberFormat="1" applyFont="1" applyBorder="1"/>
    <xf numFmtId="0" fontId="42" fillId="0" borderId="9" xfId="0" applyFont="1" applyBorder="1"/>
    <xf numFmtId="4" fontId="2" fillId="0" borderId="3" xfId="0" applyNumberFormat="1" applyFont="1" applyBorder="1"/>
    <xf numFmtId="4" fontId="2" fillId="0" borderId="10" xfId="0" applyNumberFormat="1" applyFont="1" applyBorder="1"/>
    <xf numFmtId="9" fontId="7" fillId="0" borderId="0" xfId="2" applyFont="1" applyFill="1" applyProtection="1"/>
    <xf numFmtId="0" fontId="3" fillId="0" borderId="1" xfId="0" applyFont="1" applyBorder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4" fontId="2" fillId="4" borderId="0" xfId="0" applyNumberFormat="1" applyFont="1" applyFill="1" applyProtection="1"/>
    <xf numFmtId="4" fontId="2" fillId="3" borderId="0" xfId="0" applyNumberFormat="1" applyFont="1" applyFill="1" applyProtection="1"/>
    <xf numFmtId="4" fontId="2" fillId="0" borderId="0" xfId="0" applyNumberFormat="1" applyFont="1" applyFill="1" applyProtection="1"/>
    <xf numFmtId="4" fontId="3" fillId="0" borderId="0" xfId="0" applyNumberFormat="1" applyFont="1" applyProtection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3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Protection="1"/>
    <xf numFmtId="9" fontId="7" fillId="0" borderId="0" xfId="2" applyFont="1" applyProtection="1"/>
    <xf numFmtId="166" fontId="7" fillId="0" borderId="0" xfId="0" applyNumberFormat="1" applyFont="1" applyProtection="1"/>
    <xf numFmtId="166" fontId="7" fillId="0" borderId="0" xfId="1" applyNumberFormat="1" applyFont="1" applyProtection="1"/>
    <xf numFmtId="0" fontId="30" fillId="0" borderId="0" xfId="0" applyFont="1" applyProtection="1"/>
    <xf numFmtId="9" fontId="30" fillId="0" borderId="0" xfId="2" applyFont="1" applyProtection="1"/>
    <xf numFmtId="0" fontId="30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 wrapText="1"/>
    </xf>
    <xf numFmtId="9" fontId="7" fillId="0" borderId="0" xfId="2" applyFont="1" applyAlignment="1" applyProtection="1">
      <alignment horizontal="center" vertical="center" wrapText="1"/>
    </xf>
    <xf numFmtId="4" fontId="7" fillId="0" borderId="0" xfId="0" applyNumberFormat="1" applyFont="1" applyProtection="1"/>
    <xf numFmtId="165" fontId="2" fillId="0" borderId="0" xfId="1" applyFont="1" applyProtection="1"/>
    <xf numFmtId="4" fontId="2" fillId="2" borderId="0" xfId="0" applyNumberFormat="1" applyFont="1" applyFill="1" applyProtection="1"/>
    <xf numFmtId="0" fontId="7" fillId="22" borderId="4" xfId="4" applyFill="1" applyBorder="1" applyProtection="1"/>
    <xf numFmtId="0" fontId="7" fillId="22" borderId="5" xfId="4" applyFill="1" applyBorder="1" applyProtection="1"/>
    <xf numFmtId="0" fontId="7" fillId="22" borderId="6" xfId="4" applyFill="1" applyBorder="1" applyProtection="1"/>
    <xf numFmtId="0" fontId="7" fillId="22" borderId="0" xfId="4" applyFill="1" applyProtection="1"/>
    <xf numFmtId="0" fontId="7" fillId="22" borderId="7" xfId="4" applyFill="1" applyBorder="1" applyProtection="1"/>
    <xf numFmtId="0" fontId="7" fillId="22" borderId="0" xfId="4" applyFill="1" applyBorder="1" applyProtection="1"/>
    <xf numFmtId="0" fontId="7" fillId="22" borderId="8" xfId="4" applyFill="1" applyBorder="1" applyProtection="1"/>
    <xf numFmtId="0" fontId="43" fillId="22" borderId="0" xfId="4" quotePrefix="1" applyFont="1" applyFill="1" applyBorder="1" applyProtection="1"/>
    <xf numFmtId="0" fontId="44" fillId="22" borderId="0" xfId="4" applyFont="1" applyFill="1" applyBorder="1" applyProtection="1"/>
    <xf numFmtId="0" fontId="45" fillId="22" borderId="0" xfId="4" applyFont="1" applyFill="1" applyBorder="1" applyAlignment="1" applyProtection="1">
      <alignment horizontal="center"/>
    </xf>
    <xf numFmtId="0" fontId="46" fillId="22" borderId="0" xfId="4" applyFont="1" applyFill="1" applyBorder="1" applyAlignment="1" applyProtection="1">
      <alignment horizontal="center"/>
    </xf>
    <xf numFmtId="0" fontId="47" fillId="22" borderId="7" xfId="4" applyFont="1" applyFill="1" applyBorder="1" applyProtection="1"/>
    <xf numFmtId="0" fontId="48" fillId="22" borderId="0" xfId="4" applyFont="1" applyFill="1" applyBorder="1" applyAlignment="1" applyProtection="1">
      <alignment horizontal="center"/>
    </xf>
    <xf numFmtId="0" fontId="47" fillId="22" borderId="0" xfId="4" applyFont="1" applyFill="1" applyBorder="1" applyProtection="1"/>
    <xf numFmtId="0" fontId="47" fillId="22" borderId="8" xfId="4" applyFont="1" applyFill="1" applyBorder="1" applyProtection="1"/>
    <xf numFmtId="0" fontId="47" fillId="22" borderId="0" xfId="4" applyFont="1" applyFill="1" applyProtection="1"/>
    <xf numFmtId="0" fontId="49" fillId="22" borderId="7" xfId="4" applyFont="1" applyFill="1" applyBorder="1" applyProtection="1"/>
    <xf numFmtId="0" fontId="50" fillId="22" borderId="0" xfId="4" applyFont="1" applyFill="1" applyBorder="1" applyProtection="1"/>
    <xf numFmtId="0" fontId="49" fillId="22" borderId="0" xfId="4" applyFont="1" applyFill="1" applyBorder="1" applyProtection="1"/>
    <xf numFmtId="0" fontId="49" fillId="22" borderId="8" xfId="4" applyFont="1" applyFill="1" applyBorder="1" applyProtection="1"/>
    <xf numFmtId="0" fontId="49" fillId="22" borderId="0" xfId="4" applyFont="1" applyFill="1" applyProtection="1"/>
    <xf numFmtId="0" fontId="30" fillId="22" borderId="0" xfId="4" applyFont="1" applyFill="1" applyBorder="1" applyProtection="1"/>
    <xf numFmtId="0" fontId="51" fillId="22" borderId="0" xfId="316" applyFont="1" applyFill="1" applyBorder="1" applyAlignment="1" applyProtection="1"/>
    <xf numFmtId="0" fontId="7" fillId="22" borderId="9" xfId="4" applyFill="1" applyBorder="1" applyProtection="1"/>
    <xf numFmtId="0" fontId="7" fillId="22" borderId="3" xfId="4" applyFill="1" applyBorder="1" applyProtection="1"/>
    <xf numFmtId="0" fontId="7" fillId="22" borderId="10" xfId="4" applyFill="1" applyBorder="1" applyProtection="1"/>
  </cellXfs>
  <cellStyles count="317"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Encabezado 4 2" xfId="161"/>
    <cellStyle name="Encabezado 4 3" xfId="162"/>
    <cellStyle name="Encabezado 4 4" xfId="163"/>
    <cellStyle name="Encabezado 4 5" xfId="164"/>
    <cellStyle name="Encabezado 4 6" xfId="165"/>
    <cellStyle name="Encabezado 4 7" xfId="166"/>
    <cellStyle name="Encabezado 4 8" xfId="167"/>
    <cellStyle name="Énfasis1 2" xfId="168"/>
    <cellStyle name="Énfasis1 3" xfId="169"/>
    <cellStyle name="Énfasis1 4" xfId="170"/>
    <cellStyle name="Énfasis1 5" xfId="171"/>
    <cellStyle name="Énfasis1 6" xfId="172"/>
    <cellStyle name="Énfasis1 7" xfId="173"/>
    <cellStyle name="Énfasis1 8" xfId="174"/>
    <cellStyle name="Énfasis2 2" xfId="175"/>
    <cellStyle name="Énfasis2 3" xfId="176"/>
    <cellStyle name="Énfasis2 4" xfId="177"/>
    <cellStyle name="Énfasis2 5" xfId="178"/>
    <cellStyle name="Énfasis2 6" xfId="179"/>
    <cellStyle name="Énfasis2 7" xfId="180"/>
    <cellStyle name="Énfasis2 8" xfId="181"/>
    <cellStyle name="Énfasis3 2" xfId="182"/>
    <cellStyle name="Énfasis3 3" xfId="183"/>
    <cellStyle name="Énfasis3 4" xfId="184"/>
    <cellStyle name="Énfasis3 5" xfId="185"/>
    <cellStyle name="Énfasis3 6" xfId="186"/>
    <cellStyle name="Énfasis3 7" xfId="187"/>
    <cellStyle name="Énfasis3 8" xfId="188"/>
    <cellStyle name="Énfasis4 2" xfId="189"/>
    <cellStyle name="Énfasis4 3" xfId="190"/>
    <cellStyle name="Énfasis4 4" xfId="191"/>
    <cellStyle name="Énfasis4 5" xfId="192"/>
    <cellStyle name="Énfasis4 6" xfId="193"/>
    <cellStyle name="Énfasis4 7" xfId="194"/>
    <cellStyle name="Énfasis4 8" xfId="195"/>
    <cellStyle name="Énfasis5 2" xfId="196"/>
    <cellStyle name="Énfasis5 3" xfId="197"/>
    <cellStyle name="Énfasis5 4" xfId="198"/>
    <cellStyle name="Énfasis5 5" xfId="199"/>
    <cellStyle name="Énfasis5 6" xfId="200"/>
    <cellStyle name="Énfasis5 7" xfId="201"/>
    <cellStyle name="Énfasis5 8" xfId="202"/>
    <cellStyle name="Énfasis6 2" xfId="203"/>
    <cellStyle name="Énfasis6 3" xfId="204"/>
    <cellStyle name="Énfasis6 4" xfId="205"/>
    <cellStyle name="Énfasis6 5" xfId="206"/>
    <cellStyle name="Énfasis6 6" xfId="207"/>
    <cellStyle name="Énfasis6 7" xfId="208"/>
    <cellStyle name="Énfasis6 8" xfId="209"/>
    <cellStyle name="Entrada 2" xfId="210"/>
    <cellStyle name="Entrada 3" xfId="211"/>
    <cellStyle name="Entrada 4" xfId="212"/>
    <cellStyle name="Entrada 5" xfId="213"/>
    <cellStyle name="Entrada 6" xfId="214"/>
    <cellStyle name="Entrada 7" xfId="215"/>
    <cellStyle name="Entrada 8" xfId="216"/>
    <cellStyle name="Heading" xfId="217"/>
    <cellStyle name="Hipervínculo" xfId="316" builtinId="8"/>
    <cellStyle name="Hipervínculo 3" xfId="5"/>
    <cellStyle name="Hyperlink 2 2 2" xfId="6"/>
    <cellStyle name="Incorrecto 2" xfId="218"/>
    <cellStyle name="Incorrecto 3" xfId="219"/>
    <cellStyle name="Incorrecto 4" xfId="220"/>
    <cellStyle name="Incorrecto 5" xfId="221"/>
    <cellStyle name="Incorrecto 6" xfId="222"/>
    <cellStyle name="Incorrecto 7" xfId="223"/>
    <cellStyle name="Incorrecto 8" xfId="224"/>
    <cellStyle name="Millares" xfId="1" builtinId="3"/>
    <cellStyle name="Millares 2 2 2 2" xfId="225"/>
    <cellStyle name="Millares 3 2 2" xfId="226"/>
    <cellStyle name="Neutral 2" xfId="227"/>
    <cellStyle name="Neutral 3" xfId="228"/>
    <cellStyle name="Neutral 4" xfId="229"/>
    <cellStyle name="Neutral 5" xfId="230"/>
    <cellStyle name="Neutral 6" xfId="231"/>
    <cellStyle name="Neutral 7" xfId="232"/>
    <cellStyle name="Neutral 8" xfId="233"/>
    <cellStyle name="Normal" xfId="0" builtinId="0"/>
    <cellStyle name="Normal 2 2" xfId="234"/>
    <cellStyle name="Normal 2 2 2" xfId="4"/>
    <cellStyle name="Normal 2 3" xfId="235"/>
    <cellStyle name="Normal 2 3 2 2" xfId="236"/>
    <cellStyle name="Normal 2 4" xfId="237"/>
    <cellStyle name="Normal 2 5" xfId="238"/>
    <cellStyle name="Normal 2 6" xfId="239"/>
    <cellStyle name="Normal 3" xfId="240"/>
    <cellStyle name="Normal 5" xfId="241"/>
    <cellStyle name="Normal 6" xfId="242"/>
    <cellStyle name="Normal 6 2 2" xfId="243"/>
    <cellStyle name="Normal 7" xfId="244"/>
    <cellStyle name="Normal 8" xfId="245"/>
    <cellStyle name="Normal_Estados Financieros 01 Enero 2007" xfId="3"/>
    <cellStyle name="Notas 2" xfId="246"/>
    <cellStyle name="Notas 3" xfId="247"/>
    <cellStyle name="Notas 4" xfId="248"/>
    <cellStyle name="Notas 5" xfId="249"/>
    <cellStyle name="Notas 6" xfId="250"/>
    <cellStyle name="Notas 7" xfId="251"/>
    <cellStyle name="Notas 8" xfId="252"/>
    <cellStyle name="Percent (0)" xfId="253"/>
    <cellStyle name="Percent (0) 2" xfId="254"/>
    <cellStyle name="Percent (0) 3" xfId="255"/>
    <cellStyle name="Percent (0) 4" xfId="256"/>
    <cellStyle name="Percent (0) 5" xfId="257"/>
    <cellStyle name="Percent (0) 6" xfId="258"/>
    <cellStyle name="Porcentaje" xfId="2" builtinId="5"/>
    <cellStyle name="Salida 2" xfId="259"/>
    <cellStyle name="Salida 3" xfId="260"/>
    <cellStyle name="Salida 4" xfId="261"/>
    <cellStyle name="Salida 5" xfId="262"/>
    <cellStyle name="Salida 6" xfId="263"/>
    <cellStyle name="Salida 7" xfId="264"/>
    <cellStyle name="Salida 8" xfId="265"/>
    <cellStyle name="Texto de advertencia 2" xfId="266"/>
    <cellStyle name="Texto de advertencia 3" xfId="267"/>
    <cellStyle name="Texto de advertencia 4" xfId="268"/>
    <cellStyle name="Texto de advertencia 5" xfId="269"/>
    <cellStyle name="Texto de advertencia 6" xfId="270"/>
    <cellStyle name="Texto de advertencia 7" xfId="271"/>
    <cellStyle name="Texto de advertencia 8" xfId="272"/>
    <cellStyle name="Texto explicativo 2" xfId="273"/>
    <cellStyle name="Texto explicativo 3" xfId="274"/>
    <cellStyle name="Texto explicativo 4" xfId="275"/>
    <cellStyle name="Texto explicativo 5" xfId="276"/>
    <cellStyle name="Texto explicativo 6" xfId="277"/>
    <cellStyle name="Texto explicativo 7" xfId="278"/>
    <cellStyle name="Texto explicativo 8" xfId="279"/>
    <cellStyle name="Tickmark" xfId="280"/>
    <cellStyle name="Título 1 2" xfId="281"/>
    <cellStyle name="Título 1 3" xfId="282"/>
    <cellStyle name="Título 1 4" xfId="283"/>
    <cellStyle name="Título 1 5" xfId="284"/>
    <cellStyle name="Título 1 6" xfId="285"/>
    <cellStyle name="Título 1 7" xfId="286"/>
    <cellStyle name="Título 1 8" xfId="287"/>
    <cellStyle name="Título 10" xfId="288"/>
    <cellStyle name="Título 2 2" xfId="289"/>
    <cellStyle name="Título 2 3" xfId="290"/>
    <cellStyle name="Título 2 4" xfId="291"/>
    <cellStyle name="Título 2 5" xfId="292"/>
    <cellStyle name="Título 2 6" xfId="293"/>
    <cellStyle name="Título 2 7" xfId="294"/>
    <cellStyle name="Título 2 8" xfId="295"/>
    <cellStyle name="Título 3 2" xfId="296"/>
    <cellStyle name="Título 3 3" xfId="297"/>
    <cellStyle name="Título 3 4" xfId="298"/>
    <cellStyle name="Título 3 5" xfId="299"/>
    <cellStyle name="Título 3 6" xfId="300"/>
    <cellStyle name="Título 3 7" xfId="301"/>
    <cellStyle name="Título 3 8" xfId="302"/>
    <cellStyle name="Título 4" xfId="303"/>
    <cellStyle name="Título 5" xfId="304"/>
    <cellStyle name="Título 6" xfId="305"/>
    <cellStyle name="Título 7" xfId="306"/>
    <cellStyle name="Título 8" xfId="307"/>
    <cellStyle name="Título 9" xfId="308"/>
    <cellStyle name="Total 2" xfId="309"/>
    <cellStyle name="Total 3" xfId="310"/>
    <cellStyle name="Total 4" xfId="311"/>
    <cellStyle name="Total 5" xfId="312"/>
    <cellStyle name="Total 6" xfId="313"/>
    <cellStyle name="Total 7" xfId="314"/>
    <cellStyle name="Total 8" xfId="31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694266</xdr:colOff>
      <xdr:row>1</xdr:row>
      <xdr:rowOff>59267</xdr:rowOff>
    </xdr:from>
    <xdr:to>
      <xdr:col>1</xdr:col>
      <xdr:colOff>5647266</xdr:colOff>
      <xdr:row>15</xdr:row>
      <xdr:rowOff>4233</xdr:rowOff>
    </xdr:to>
    <xdr:pic>
      <xdr:nvPicPr>
        <xdr:cNvPr id="3" name="1 Imagen" descr="logotipo mach 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733" y="228600"/>
          <a:ext cx="495300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Estado%20Financiero%20Mensual%20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Plan de cuentas"/>
      <sheetName val="B Act."/>
      <sheetName val="B Ant."/>
      <sheetName val="Balance comprobacion"/>
      <sheetName val="Ajustes."/>
      <sheetName val="Balance General"/>
      <sheetName val="Estado de Resultados"/>
      <sheetName val="1-2 Bancos"/>
      <sheetName val="2-2 cuentas por cobrar"/>
      <sheetName val="3-2 Inventarios"/>
      <sheetName val="4-2 Otras cuentas por cobrar."/>
      <sheetName val="5-2 Propiedad, planta y equipo"/>
      <sheetName val="6-2 Cuentas por pagar"/>
      <sheetName val="7-2 Otras cuentas por pagar"/>
      <sheetName val="Hoja3"/>
      <sheetName val="8-2 Obligaciones financieras"/>
    </sheetNames>
    <sheetDataSet>
      <sheetData sheetId="0" refreshError="1"/>
      <sheetData sheetId="1" refreshError="1"/>
      <sheetData sheetId="2">
        <row r="1">
          <cell r="B1" t="str">
            <v>codcta</v>
          </cell>
          <cell r="C1" t="str">
            <v>nomcta</v>
          </cell>
          <cell r="D1" t="str">
            <v>nomemp</v>
          </cell>
          <cell r="E1" t="str">
            <v>MAPEO</v>
          </cell>
        </row>
        <row r="2">
          <cell r="B2" t="str">
            <v xml:space="preserve">1.                  </v>
          </cell>
          <cell r="C2" t="str">
            <v>ACTIVO</v>
          </cell>
          <cell r="D2" t="str">
            <v>CONSTRUCTORA LA ROCA CLR S A</v>
          </cell>
        </row>
        <row r="3">
          <cell r="B3" t="str">
            <v xml:space="preserve">1.1.                </v>
          </cell>
          <cell r="C3" t="str">
            <v>ACTIVO CORRIENTE</v>
          </cell>
          <cell r="D3" t="str">
            <v>CONSTRUCTORA LA ROCA CLR S A</v>
          </cell>
        </row>
        <row r="4">
          <cell r="B4" t="str">
            <v xml:space="preserve">1.1.01.             </v>
          </cell>
          <cell r="C4" t="str">
            <v>DISPONIBLE</v>
          </cell>
          <cell r="D4" t="str">
            <v>CONSTRUCTORA LA ROCA CLR S A</v>
          </cell>
        </row>
        <row r="5">
          <cell r="B5" t="str">
            <v xml:space="preserve">1.1.01.01.          </v>
          </cell>
          <cell r="C5" t="str">
            <v>CAJA</v>
          </cell>
          <cell r="D5" t="str">
            <v>CONSTRUCTORA LA ROCA CLR S A</v>
          </cell>
        </row>
        <row r="6">
          <cell r="B6" t="str">
            <v xml:space="preserve">1.1.01.01.01        </v>
          </cell>
          <cell r="C6" t="str">
            <v>Caja Ventas</v>
          </cell>
          <cell r="D6" t="str">
            <v>CONSTRUCTORA LA ROCA CLR S A</v>
          </cell>
          <cell r="E6" t="str">
            <v>CAJA Y BANCOS</v>
          </cell>
        </row>
        <row r="7">
          <cell r="B7" t="str">
            <v xml:space="preserve">1.1.01.01.02        </v>
          </cell>
          <cell r="C7" t="str">
            <v>Caja-Chica</v>
          </cell>
          <cell r="D7" t="str">
            <v>CONSTRUCTORA LA ROCA CLR S A</v>
          </cell>
          <cell r="E7" t="str">
            <v>CAJA Y BANCOS</v>
          </cell>
        </row>
        <row r="8">
          <cell r="B8" t="str">
            <v xml:space="preserve">1.1.01.01.05        </v>
          </cell>
          <cell r="C8" t="str">
            <v>Fondo Proyectos</v>
          </cell>
          <cell r="D8" t="str">
            <v>CONSTRUCTORA LA ROCA CLR S A</v>
          </cell>
          <cell r="E8" t="str">
            <v>CAJA Y BANCOS</v>
          </cell>
        </row>
        <row r="9">
          <cell r="B9" t="str">
            <v xml:space="preserve">1.1.01.02.          </v>
          </cell>
          <cell r="C9" t="str">
            <v>BANCOS</v>
          </cell>
          <cell r="D9" t="str">
            <v>CONSTRUCTORA LA ROCA CLR S A</v>
          </cell>
        </row>
        <row r="10">
          <cell r="B10" t="str">
            <v xml:space="preserve">1.1.01.02.01        </v>
          </cell>
          <cell r="C10" t="str">
            <v>Produbanco cta.cte.2002028316</v>
          </cell>
          <cell r="D10" t="str">
            <v>CONSTRUCTORA LA ROCA CLR S A</v>
          </cell>
          <cell r="E10" t="str">
            <v>CAJA Y BANCOS</v>
          </cell>
        </row>
        <row r="11">
          <cell r="B11" t="str">
            <v xml:space="preserve">1.1.01.02.02        </v>
          </cell>
          <cell r="C11" t="str">
            <v>Pacifico cta.cte.0731806-5</v>
          </cell>
          <cell r="D11" t="str">
            <v>CONSTRUCTORA LA ROCA CLR S A</v>
          </cell>
          <cell r="E11" t="str">
            <v>CAJA Y BANCOS</v>
          </cell>
        </row>
        <row r="12">
          <cell r="B12" t="str">
            <v xml:space="preserve">1.1.01.02.03        </v>
          </cell>
          <cell r="C12" t="str">
            <v>Produbanco Cta.Aho.12001256</v>
          </cell>
          <cell r="D12" t="str">
            <v>CONSTRUCTORA LA ROCA CLR S A</v>
          </cell>
          <cell r="E12" t="str">
            <v>CAJA Y BANCOS</v>
          </cell>
        </row>
        <row r="13">
          <cell r="B13" t="str">
            <v xml:space="preserve">1.1.01.02.04        </v>
          </cell>
          <cell r="C13" t="str">
            <v>Cruce de Cuentas</v>
          </cell>
          <cell r="D13" t="str">
            <v>CONSTRUCTORA LA ROCA CLR S A</v>
          </cell>
          <cell r="E13" t="str">
            <v>CAJA Y BANCOS</v>
          </cell>
        </row>
        <row r="14">
          <cell r="B14" t="str">
            <v xml:space="preserve">1.1.01.03.          </v>
          </cell>
          <cell r="C14" t="str">
            <v>INVERSIONES</v>
          </cell>
          <cell r="D14" t="str">
            <v>CONSTRUCTORA LA ROCA CLR S A</v>
          </cell>
        </row>
        <row r="15">
          <cell r="B15" t="str">
            <v xml:space="preserve">1.1.01.03.01        </v>
          </cell>
          <cell r="C15" t="str">
            <v>Banco del Pacifico</v>
          </cell>
          <cell r="D15" t="str">
            <v>CONSTRUCTORA LA ROCA CLR S A</v>
          </cell>
          <cell r="E15" t="str">
            <v>INVERSIONES TEMPORALES</v>
          </cell>
        </row>
        <row r="16">
          <cell r="B16" t="str">
            <v xml:space="preserve">1.1.01.03.02        </v>
          </cell>
          <cell r="C16" t="str">
            <v>Produbanco</v>
          </cell>
          <cell r="D16" t="str">
            <v>CONSTRUCTORA LA ROCA CLR S A</v>
          </cell>
          <cell r="E16" t="str">
            <v>INVERSIONES TEMPORALES</v>
          </cell>
        </row>
        <row r="17">
          <cell r="B17" t="str">
            <v xml:space="preserve">1.1.02.             </v>
          </cell>
          <cell r="C17" t="str">
            <v>EXIGIBLE</v>
          </cell>
          <cell r="D17" t="str">
            <v>CONSTRUCTORA LA ROCA CLR S A</v>
          </cell>
        </row>
        <row r="18">
          <cell r="B18" t="str">
            <v xml:space="preserve">1.1.02.01.          </v>
          </cell>
          <cell r="C18" t="str">
            <v>CUENTAS POR COBRAR CLIENTES</v>
          </cell>
          <cell r="D18" t="str">
            <v>CONSTRUCTORA LA ROCA CLR S A</v>
          </cell>
        </row>
        <row r="19">
          <cell r="B19" t="str">
            <v xml:space="preserve">1.1.02.01.02        </v>
          </cell>
          <cell r="C19" t="str">
            <v>Clientes por Cobrar</v>
          </cell>
          <cell r="D19" t="str">
            <v>CONSTRUCTORA LA ROCA CLR S A</v>
          </cell>
          <cell r="E19" t="str">
            <v>CUENTAS POR COBRAR COMERCIALES</v>
          </cell>
        </row>
        <row r="20">
          <cell r="B20" t="str">
            <v xml:space="preserve">1.1.02.01.03        </v>
          </cell>
          <cell r="C20" t="str">
            <v>Cheques protestados clientes</v>
          </cell>
          <cell r="D20" t="str">
            <v>CONSTRUCTORA LA ROCA CLR S A</v>
          </cell>
          <cell r="E20" t="str">
            <v>CUENTAS POR COBRAR COMERCIALES</v>
          </cell>
        </row>
        <row r="21">
          <cell r="B21" t="str">
            <v xml:space="preserve">1.1.02.01.04        </v>
          </cell>
          <cell r="C21" t="str">
            <v>Cuentas por Cobrar Sagcha</v>
          </cell>
          <cell r="D21" t="str">
            <v>CONSTRUCTORA LA ROCA CLR S A</v>
          </cell>
          <cell r="E21" t="str">
            <v>GASTOS ANTICIPADOS Y OTRAS CXC</v>
          </cell>
        </row>
        <row r="22">
          <cell r="B22" t="str">
            <v xml:space="preserve">1.1.02.01.05        </v>
          </cell>
          <cell r="C22" t="str">
            <v>Cuentas por Cobrar La Roca Asociados</v>
          </cell>
          <cell r="D22" t="str">
            <v>CONSTRUCTORA LA ROCA CLR S A</v>
          </cell>
          <cell r="E22" t="str">
            <v>CUENTAS POR COBRAR COMERCIALES</v>
          </cell>
        </row>
        <row r="23">
          <cell r="B23" t="str">
            <v xml:space="preserve">1.1.02.01.10        </v>
          </cell>
          <cell r="C23" t="str">
            <v>Cuentas Incobrables</v>
          </cell>
          <cell r="D23" t="str">
            <v>CONSTRUCTORA LA ROCA CLR S A</v>
          </cell>
          <cell r="E23" t="str">
            <v>CUENTAS POR COBRAR COMERCIALES</v>
          </cell>
        </row>
        <row r="24">
          <cell r="B24" t="str">
            <v xml:space="preserve">1.1.02.01.11        </v>
          </cell>
          <cell r="C24" t="str">
            <v>Cuentas por Cobrar Miguel S</v>
          </cell>
          <cell r="D24" t="str">
            <v>CONSTRUCTORA LA ROCA CLR S A</v>
          </cell>
          <cell r="E24" t="str">
            <v>CUENTAS POR COBRAR COMERCIALES</v>
          </cell>
        </row>
        <row r="25">
          <cell r="B25" t="str">
            <v xml:space="preserve">1.1.02.01.12        </v>
          </cell>
          <cell r="C25" t="str">
            <v>Tarjetas de Credito</v>
          </cell>
          <cell r="D25" t="str">
            <v>CONSTRUCTORA LA ROCA CLR S A</v>
          </cell>
          <cell r="E25" t="str">
            <v>CUENTAS POR COBRAR COMERCIALES</v>
          </cell>
        </row>
        <row r="26">
          <cell r="B26" t="str">
            <v xml:space="preserve">1.1.03.             </v>
          </cell>
          <cell r="C26" t="str">
            <v>GASTOS ANTICIPADOS</v>
          </cell>
          <cell r="D26" t="str">
            <v>CONSTRUCTORA LA ROCA CLR S A</v>
          </cell>
        </row>
        <row r="27">
          <cell r="B27" t="str">
            <v xml:space="preserve">1.1.03.02.          </v>
          </cell>
          <cell r="C27" t="str">
            <v>GASTOS ANTICIPADOS Y OTRAS CUE</v>
          </cell>
          <cell r="D27" t="str">
            <v>CONSTRUCTORA LA ROCA CLR S A</v>
          </cell>
        </row>
        <row r="28">
          <cell r="B28" t="str">
            <v xml:space="preserve">1.1.03.02.01        </v>
          </cell>
          <cell r="C28" t="str">
            <v>Otras cuentas por cobrar</v>
          </cell>
          <cell r="D28" t="str">
            <v>CONSTRUCTORA LA ROCA CLR S A</v>
          </cell>
          <cell r="E28" t="str">
            <v>GASTOS ANTICIPADOS Y OTRAS CXC</v>
          </cell>
        </row>
        <row r="29">
          <cell r="B29" t="str">
            <v xml:space="preserve">1.1.03.02.02        </v>
          </cell>
          <cell r="C29" t="str">
            <v>Anticipo proveedores</v>
          </cell>
          <cell r="D29" t="str">
            <v>CONSTRUCTORA LA ROCA CLR S A</v>
          </cell>
          <cell r="E29" t="str">
            <v>GASTOS ANTICIPADOS Y OTRAS CXC</v>
          </cell>
        </row>
        <row r="30">
          <cell r="B30" t="str">
            <v xml:space="preserve">1.1.03.02.03        </v>
          </cell>
          <cell r="C30" t="str">
            <v>Luis Ortiz</v>
          </cell>
          <cell r="D30" t="str">
            <v>CONSTRUCTORA LA ROCA CLR S A</v>
          </cell>
          <cell r="E30" t="str">
            <v>GASTOS ANTICIPADOS Y OTRAS CXC</v>
          </cell>
        </row>
        <row r="31">
          <cell r="B31" t="str">
            <v xml:space="preserve">1.1.03.02.04        </v>
          </cell>
          <cell r="C31" t="str">
            <v>ATS Procesadora de piedra</v>
          </cell>
          <cell r="D31" t="str">
            <v>CONSTRUCTORA LA ROCA CLR S A</v>
          </cell>
          <cell r="E31" t="str">
            <v>GASTOS ANTICIPADOS Y OTRAS CXC</v>
          </cell>
        </row>
        <row r="32">
          <cell r="B32" t="str">
            <v xml:space="preserve">1.1.03.02.05        </v>
          </cell>
          <cell r="C32" t="str">
            <v>Margoth Sancho (La Roca)</v>
          </cell>
          <cell r="D32" t="str">
            <v>CONSTRUCTORA LA ROCA CLR S A</v>
          </cell>
          <cell r="E32" t="str">
            <v>GASTOS ANTICIPADOS Y OTRAS CXC</v>
          </cell>
        </row>
        <row r="33">
          <cell r="B33" t="str">
            <v xml:space="preserve">1.1.03.02.06        </v>
          </cell>
          <cell r="C33" t="str">
            <v>Anticipo Empleado</v>
          </cell>
          <cell r="D33" t="str">
            <v>CONSTRUCTORA LA ROCA CLR S A</v>
          </cell>
          <cell r="E33" t="str">
            <v>GASTOS ANTICIPADOS Y OTRAS CXC</v>
          </cell>
        </row>
        <row r="34">
          <cell r="B34" t="str">
            <v xml:space="preserve">1.1.03.02.07        </v>
          </cell>
          <cell r="C34" t="str">
            <v>Prestamos Empleados</v>
          </cell>
          <cell r="D34" t="str">
            <v>CONSTRUCTORA LA ROCA CLR S A</v>
          </cell>
          <cell r="E34" t="str">
            <v>GASTOS ANTICIPADOS Y OTRAS CXC</v>
          </cell>
        </row>
        <row r="35">
          <cell r="B35" t="str">
            <v xml:space="preserve">1.1.03.02.08        </v>
          </cell>
          <cell r="C35" t="str">
            <v>Comisariato</v>
          </cell>
          <cell r="D35" t="str">
            <v>CONSTRUCTORA LA ROCA CLR S A</v>
          </cell>
          <cell r="E35" t="str">
            <v>GASTOS ANTICIPADOS Y OTRAS CXC</v>
          </cell>
        </row>
        <row r="36">
          <cell r="B36" t="str">
            <v xml:space="preserve">1.1.03.02.09        </v>
          </cell>
          <cell r="C36" t="str">
            <v>Asociacion Sancho- la roca</v>
          </cell>
          <cell r="D36" t="str">
            <v>CONSTRUCTORA LA ROCA CLR S A</v>
          </cell>
          <cell r="E36" t="str">
            <v>GASTOS ANTICIPADOS Y OTRAS CXC</v>
          </cell>
        </row>
        <row r="37">
          <cell r="B37" t="str">
            <v xml:space="preserve">1.1.03.02.10        </v>
          </cell>
          <cell r="C37" t="str">
            <v>Otras por cobrar empleados</v>
          </cell>
          <cell r="D37" t="str">
            <v>CONSTRUCTORA LA ROCA CLR S A</v>
          </cell>
          <cell r="E37" t="str">
            <v>GASTOS ANTICIPADOS Y OTRAS CXC</v>
          </cell>
        </row>
        <row r="38">
          <cell r="B38" t="str">
            <v xml:space="preserve">1.1.03.03.          </v>
          </cell>
          <cell r="C38" t="str">
            <v>IMPUESTOS SRI</v>
          </cell>
          <cell r="D38" t="str">
            <v>CONSTRUCTORA LA ROCA CLR S A</v>
          </cell>
        </row>
        <row r="39">
          <cell r="B39" t="str">
            <v xml:space="preserve">1.1.03.03.01        </v>
          </cell>
          <cell r="C39" t="str">
            <v>IVA en Compras</v>
          </cell>
          <cell r="D39" t="str">
            <v>CONSTRUCTORA LA ROCA CLR S A</v>
          </cell>
          <cell r="E39" t="str">
            <v>GASTOS ANTICIPADOS Y OTRAS CXC</v>
          </cell>
        </row>
        <row r="40">
          <cell r="B40" t="str">
            <v xml:space="preserve">1.1.03.04.          </v>
          </cell>
          <cell r="C40" t="str">
            <v>RETENCIONES Y ANTICIPOS</v>
          </cell>
          <cell r="D40" t="str">
            <v>CONSTRUCTORA LA ROCA CLR S A</v>
          </cell>
        </row>
        <row r="41">
          <cell r="B41" t="str">
            <v xml:space="preserve">1.1.03.04.01        </v>
          </cell>
          <cell r="C41" t="str">
            <v>IR Retenciones Fuente</v>
          </cell>
          <cell r="D41" t="str">
            <v>CONSTRUCTORA LA ROCA CLR S A</v>
          </cell>
          <cell r="E41" t="str">
            <v>GASTOS ANTICIPADOS Y OTRAS CXC</v>
          </cell>
        </row>
        <row r="42">
          <cell r="B42" t="str">
            <v xml:space="preserve">1.1.03.04.03        </v>
          </cell>
          <cell r="C42" t="str">
            <v>IR Retenciones IVA</v>
          </cell>
          <cell r="D42" t="str">
            <v>CONSTRUCTORA LA ROCA CLR S A</v>
          </cell>
          <cell r="E42" t="str">
            <v>GASTOS ANTICIPADOS Y OTRAS CXC</v>
          </cell>
        </row>
        <row r="43">
          <cell r="B43" t="str">
            <v xml:space="preserve">1.1.03.04.04        </v>
          </cell>
          <cell r="C43" t="str">
            <v>Anticipo Impuesto a la Renta</v>
          </cell>
          <cell r="D43" t="str">
            <v>CONSTRUCTORA LA ROCA CLR S A</v>
          </cell>
          <cell r="E43" t="str">
            <v>GASTOS ANTICIPADOS Y OTRAS CXC</v>
          </cell>
        </row>
        <row r="44">
          <cell r="B44" t="str">
            <v xml:space="preserve">1.1.04.             </v>
          </cell>
          <cell r="C44" t="str">
            <v>REALIZABLE</v>
          </cell>
          <cell r="D44" t="str">
            <v>CONSTRUCTORA LA ROCA CLR S A</v>
          </cell>
        </row>
        <row r="45">
          <cell r="B45" t="str">
            <v xml:space="preserve">1.1.04.01.          </v>
          </cell>
          <cell r="C45" t="str">
            <v>INVENTARIO MATERIA PRIMA</v>
          </cell>
          <cell r="D45" t="str">
            <v>CONSTRUCTORA LA ROCA CLR S A</v>
          </cell>
        </row>
        <row r="46">
          <cell r="B46" t="str">
            <v xml:space="preserve">1.1.04.01.01        </v>
          </cell>
          <cell r="C46" t="str">
            <v>Inventario de Producto Termina</v>
          </cell>
          <cell r="D46" t="str">
            <v>CONSTRUCTORA LA ROCA CLR S A</v>
          </cell>
          <cell r="E46" t="str">
            <v>INVENTARIOS</v>
          </cell>
        </row>
        <row r="47">
          <cell r="B47" t="str">
            <v xml:space="preserve">1.1.04.01.02        </v>
          </cell>
          <cell r="C47" t="str">
            <v>Inv. Productos en Proceso</v>
          </cell>
          <cell r="D47" t="str">
            <v>CONSTRUCTORA LA ROCA CLR S A</v>
          </cell>
          <cell r="E47" t="str">
            <v>INVENTARIOS</v>
          </cell>
        </row>
        <row r="48">
          <cell r="B48" t="str">
            <v xml:space="preserve">1.1.04.01.03        </v>
          </cell>
          <cell r="C48" t="str">
            <v>Inv materia prima</v>
          </cell>
          <cell r="D48" t="str">
            <v>CONSTRUCTORA LA ROCA CLR S A</v>
          </cell>
          <cell r="E48" t="str">
            <v>INVENTARIOS</v>
          </cell>
        </row>
        <row r="49">
          <cell r="B49" t="str">
            <v xml:space="preserve">1.1.04.02.          </v>
          </cell>
          <cell r="C49" t="str">
            <v>IMPORTACIONES</v>
          </cell>
          <cell r="D49" t="str">
            <v>CONSTRUCTORA LA ROCA CLR S A</v>
          </cell>
        </row>
        <row r="50">
          <cell r="B50" t="str">
            <v xml:space="preserve">1.1.04.02.02        </v>
          </cell>
          <cell r="C50" t="str">
            <v>Diamond Segment 24x9x15</v>
          </cell>
          <cell r="D50" t="str">
            <v>CONSTRUCTORA LA ROCA CLR S A</v>
          </cell>
          <cell r="E50" t="str">
            <v>INVENTARIOS</v>
          </cell>
        </row>
        <row r="51">
          <cell r="B51" t="str">
            <v xml:space="preserve">1.1.04.02.03        </v>
          </cell>
          <cell r="C51" t="str">
            <v>Sika Texture Sealant Buff</v>
          </cell>
          <cell r="D51" t="str">
            <v>CONSTRUCTORA LA ROCA CLR S A</v>
          </cell>
          <cell r="E51" t="str">
            <v>INVENTARIOS</v>
          </cell>
        </row>
        <row r="52">
          <cell r="B52" t="str">
            <v xml:space="preserve">1.1.04.02.04        </v>
          </cell>
          <cell r="C52" t="str">
            <v>Vidias Sandvik orden SHM 67386</v>
          </cell>
          <cell r="D52" t="str">
            <v>CONSTRUCTORA LA ROCA CLR S A</v>
          </cell>
          <cell r="E52" t="str">
            <v>INVENTARIOS</v>
          </cell>
        </row>
        <row r="53">
          <cell r="B53" t="str">
            <v xml:space="preserve">1.1.04.02.05        </v>
          </cell>
          <cell r="C53" t="str">
            <v>Disco Diamantado Digiblades 7</v>
          </cell>
          <cell r="D53" t="str">
            <v>CONSTRUCTORA LA ROCA CLR S A</v>
          </cell>
          <cell r="E53" t="str">
            <v>INVENTARIOS</v>
          </cell>
        </row>
        <row r="54">
          <cell r="B54" t="str">
            <v xml:space="preserve">1.1.04.02.06        </v>
          </cell>
          <cell r="C54" t="str">
            <v>Disco Diamantado Digiblades 9</v>
          </cell>
          <cell r="D54" t="str">
            <v>CONSTRUCTORA LA ROCA CLR S A</v>
          </cell>
          <cell r="E54" t="str">
            <v>INVENTARIOS</v>
          </cell>
        </row>
        <row r="55">
          <cell r="B55" t="str">
            <v xml:space="preserve">1.1.04.02.07        </v>
          </cell>
          <cell r="C55" t="str">
            <v>Silver Solder,1200mm diamond</v>
          </cell>
          <cell r="D55" t="str">
            <v>CONSTRUCTORA LA ROCA CLR S A</v>
          </cell>
          <cell r="E55" t="str">
            <v>INVENTARIOS</v>
          </cell>
        </row>
        <row r="56">
          <cell r="B56" t="str">
            <v xml:space="preserve">1.1.04.02.08        </v>
          </cell>
          <cell r="C56" t="str">
            <v>Segmentos QUANZHOU</v>
          </cell>
          <cell r="D56" t="str">
            <v>CONSTRUCTORA LA ROCA CLR S A</v>
          </cell>
          <cell r="E56" t="str">
            <v>INVENTARIOS</v>
          </cell>
        </row>
        <row r="57">
          <cell r="B57" t="str">
            <v xml:space="preserve">1.1.04.02.09        </v>
          </cell>
          <cell r="C57" t="str">
            <v>Cepillos GRANITO BRUSHES PRIVA</v>
          </cell>
          <cell r="D57" t="str">
            <v>CONSTRUCTORA LA ROCA CLR S A</v>
          </cell>
          <cell r="E57" t="str">
            <v>INVENTARIOS</v>
          </cell>
        </row>
        <row r="58">
          <cell r="B58" t="str">
            <v xml:space="preserve">1.1.04.02.10        </v>
          </cell>
          <cell r="C58" t="str">
            <v>Plancha Cement Board 2.4x1.2</v>
          </cell>
          <cell r="D58" t="str">
            <v>CONSTRUCTORA LA ROCA CLR S A</v>
          </cell>
          <cell r="E58" t="str">
            <v>INVENTARIOS</v>
          </cell>
        </row>
        <row r="59">
          <cell r="B59" t="str">
            <v xml:space="preserve">1.1.04.02.11        </v>
          </cell>
          <cell r="C59" t="str">
            <v>Tubos de acero inoxidable</v>
          </cell>
          <cell r="D59" t="str">
            <v>CONSTRUCTORA LA ROCA CLR S A</v>
          </cell>
          <cell r="E59" t="str">
            <v>INVENTARIOS</v>
          </cell>
        </row>
        <row r="60">
          <cell r="B60" t="str">
            <v xml:space="preserve">1.1.04.02.99        </v>
          </cell>
          <cell r="C60" t="str">
            <v>Importaciones  en  Transito</v>
          </cell>
          <cell r="D60" t="str">
            <v>CONSTRUCTORA LA ROCA CLR S A</v>
          </cell>
          <cell r="E60" t="str">
            <v>INVENTARIOS</v>
          </cell>
        </row>
        <row r="61">
          <cell r="B61" t="str">
            <v xml:space="preserve">1.2.                </v>
          </cell>
          <cell r="C61" t="str">
            <v>ACTIVO NO CORRIENTE</v>
          </cell>
          <cell r="D61" t="str">
            <v>CONSTRUCTORA LA ROCA CLR S A</v>
          </cell>
        </row>
        <row r="62">
          <cell r="B62" t="str">
            <v xml:space="preserve">1.2.01.             </v>
          </cell>
          <cell r="C62" t="str">
            <v>ACTIVO FIJO</v>
          </cell>
          <cell r="D62" t="str">
            <v>CONSTRUCTORA LA ROCA CLR S A</v>
          </cell>
        </row>
        <row r="63">
          <cell r="B63" t="str">
            <v xml:space="preserve">1.2.01.01.          </v>
          </cell>
          <cell r="C63" t="str">
            <v>ACTIVOS NO DEPRECIABLES</v>
          </cell>
          <cell r="D63" t="str">
            <v>CONSTRUCTORA LA ROCA CLR S A</v>
          </cell>
        </row>
        <row r="64">
          <cell r="B64" t="str">
            <v xml:space="preserve">1.2.01.01.01        </v>
          </cell>
          <cell r="C64" t="str">
            <v>Terrenos</v>
          </cell>
          <cell r="D64" t="str">
            <v>CONSTRUCTORA LA ROCA CLR S A</v>
          </cell>
          <cell r="E64" t="str">
            <v>PROPIEDAD, PLANTA Y EQUIPO</v>
          </cell>
        </row>
        <row r="65">
          <cell r="B65" t="str">
            <v xml:space="preserve">1.2.01.02.          </v>
          </cell>
          <cell r="C65" t="str">
            <v>ACTIVOS DEPRECIABLES</v>
          </cell>
          <cell r="D65" t="str">
            <v>CONSTRUCTORA LA ROCA CLR S A</v>
          </cell>
        </row>
        <row r="66">
          <cell r="B66" t="str">
            <v xml:space="preserve">1.2.01.02.01        </v>
          </cell>
          <cell r="C66" t="str">
            <v>Vehiculos</v>
          </cell>
          <cell r="D66" t="str">
            <v>CONSTRUCTORA LA ROCA CLR S A</v>
          </cell>
          <cell r="E66" t="str">
            <v>PROPIEDAD, PLANTA Y EQUIPO</v>
          </cell>
        </row>
        <row r="67">
          <cell r="B67" t="str">
            <v xml:space="preserve">1.2.01.02.02        </v>
          </cell>
          <cell r="C67" t="str">
            <v>Muebles y enseres</v>
          </cell>
          <cell r="D67" t="str">
            <v>CONSTRUCTORA LA ROCA CLR S A</v>
          </cell>
          <cell r="E67" t="str">
            <v>PROPIEDAD, PLANTA Y EQUIPO</v>
          </cell>
        </row>
        <row r="68">
          <cell r="B68" t="str">
            <v xml:space="preserve">1.2.01.02.03        </v>
          </cell>
          <cell r="C68" t="str">
            <v>Maquinaria y equipo</v>
          </cell>
          <cell r="D68" t="str">
            <v>CONSTRUCTORA LA ROCA CLR S A</v>
          </cell>
          <cell r="E68" t="str">
            <v>PROPIEDAD, PLANTA Y EQUIPO</v>
          </cell>
        </row>
        <row r="69">
          <cell r="B69" t="str">
            <v xml:space="preserve">1.2.01.02.04        </v>
          </cell>
          <cell r="C69" t="str">
            <v>Instalaciones Nuevo Local</v>
          </cell>
          <cell r="D69" t="str">
            <v>CONSTRUCTORA LA ROCA CLR S A</v>
          </cell>
          <cell r="E69" t="str">
            <v>PROPIEDAD, PLANTA Y EQUIPO</v>
          </cell>
        </row>
        <row r="70">
          <cell r="B70" t="str">
            <v xml:space="preserve">1.2.01.02.05        </v>
          </cell>
          <cell r="C70" t="str">
            <v>Instalaciones Fabrica</v>
          </cell>
          <cell r="D70" t="str">
            <v>CONSTRUCTORA LA ROCA CLR S A</v>
          </cell>
          <cell r="E70" t="str">
            <v>PROPIEDAD, PLANTA Y EQUIPO</v>
          </cell>
        </row>
        <row r="71">
          <cell r="B71" t="str">
            <v xml:space="preserve">1.2.01.02.06        </v>
          </cell>
          <cell r="C71" t="str">
            <v>Equipo de Oficina</v>
          </cell>
          <cell r="D71" t="str">
            <v>CONSTRUCTORA LA ROCA CLR S A</v>
          </cell>
          <cell r="E71" t="str">
            <v>PROPIEDAD, PLANTA Y EQUIPO</v>
          </cell>
        </row>
        <row r="72">
          <cell r="B72" t="str">
            <v xml:space="preserve">1.2.01.02.07        </v>
          </cell>
          <cell r="C72" t="str">
            <v>Equipo de Computacion</v>
          </cell>
          <cell r="D72" t="str">
            <v>CONSTRUCTORA LA ROCA CLR S A</v>
          </cell>
          <cell r="E72" t="str">
            <v>PROPIEDAD, PLANTA Y EQUIPO</v>
          </cell>
        </row>
        <row r="73">
          <cell r="B73" t="str">
            <v xml:space="preserve">1.2.99.             </v>
          </cell>
          <cell r="C73" t="str">
            <v>DEPRECIACION ACUMULADA</v>
          </cell>
          <cell r="D73" t="str">
            <v>CONSTRUCTORA LA ROCA CLR S A</v>
          </cell>
        </row>
        <row r="74">
          <cell r="B74" t="str">
            <v xml:space="preserve">1.2.99.01.          </v>
          </cell>
          <cell r="C74" t="str">
            <v>DEPRECIACION ACUMULADA</v>
          </cell>
          <cell r="D74" t="str">
            <v>CONSTRUCTORA LA ROCA CLR S A</v>
          </cell>
        </row>
        <row r="75">
          <cell r="B75" t="str">
            <v xml:space="preserve">1.2.99.01.01        </v>
          </cell>
          <cell r="C75" t="str">
            <v>Depreciacion Acumulada</v>
          </cell>
          <cell r="D75" t="str">
            <v>CONSTRUCTORA LA ROCA CLR S A</v>
          </cell>
          <cell r="E75" t="str">
            <v>PROPIEDAD, PLANTA Y EQUIPO</v>
          </cell>
        </row>
        <row r="76">
          <cell r="B76" t="str">
            <v xml:space="preserve">1.2.99.01.02        </v>
          </cell>
          <cell r="C76" t="str">
            <v>Gastos de Constitucion</v>
          </cell>
          <cell r="D76" t="str">
            <v>CONSTRUCTORA LA ROCA CLR S A</v>
          </cell>
          <cell r="E76" t="str">
            <v>PROPIEDAD, PLANTA Y EQUIPO</v>
          </cell>
        </row>
        <row r="77">
          <cell r="B77" t="str">
            <v xml:space="preserve">1.3.                </v>
          </cell>
          <cell r="C77" t="str">
            <v>ACTIVO DIFERIDO</v>
          </cell>
          <cell r="D77" t="str">
            <v>CONSTRUCTORA LA ROCA CLR S A</v>
          </cell>
        </row>
        <row r="78">
          <cell r="B78" t="str">
            <v xml:space="preserve">1.3.01              </v>
          </cell>
          <cell r="C78" t="str">
            <v>Seguros pagados por anticipado</v>
          </cell>
          <cell r="D78" t="str">
            <v>CONSTRUCTORA LA ROCA CLR S A</v>
          </cell>
          <cell r="E78" t="str">
            <v>GASTOS ANTICIPADOS Y OTRAS CXC</v>
          </cell>
        </row>
        <row r="79">
          <cell r="B79" t="str">
            <v xml:space="preserve">1.3.02              </v>
          </cell>
          <cell r="C79" t="str">
            <v>Software Contable-Kohinor</v>
          </cell>
          <cell r="D79" t="str">
            <v>CONSTRUCTORA LA ROCA CLR S A</v>
          </cell>
          <cell r="E79" t="str">
            <v>GASTOS ANTICIPADOS Y OTRAS CXC</v>
          </cell>
        </row>
        <row r="80">
          <cell r="B80" t="str">
            <v xml:space="preserve">2.                  </v>
          </cell>
          <cell r="C80" t="str">
            <v>PASIVO</v>
          </cell>
          <cell r="D80" t="str">
            <v>CONSTRUCTORA LA ROCA CLR S A</v>
          </cell>
        </row>
        <row r="81">
          <cell r="B81" t="str">
            <v xml:space="preserve">2.1.                </v>
          </cell>
          <cell r="C81" t="str">
            <v>PASIVO CORRIENTE</v>
          </cell>
          <cell r="D81" t="str">
            <v>CONSTRUCTORA LA ROCA CLR S A</v>
          </cell>
        </row>
        <row r="82">
          <cell r="B82" t="str">
            <v xml:space="preserve">2.1.01.             </v>
          </cell>
          <cell r="C82" t="str">
            <v>OBLIGACIONES CORTO PLAZO</v>
          </cell>
          <cell r="D82" t="str">
            <v>CONSTRUCTORA LA ROCA CLR S A</v>
          </cell>
        </row>
        <row r="83">
          <cell r="B83" t="str">
            <v xml:space="preserve">2.1.01.01.          </v>
          </cell>
          <cell r="C83" t="str">
            <v>OBLIGACIONES</v>
          </cell>
          <cell r="D83" t="str">
            <v>CONSTRUCTORA LA ROCA CLR S A</v>
          </cell>
        </row>
        <row r="84">
          <cell r="B84" t="str">
            <v xml:space="preserve">2.1.01.01.01        </v>
          </cell>
          <cell r="C84" t="str">
            <v>Produbanco 100012 C/P</v>
          </cell>
          <cell r="D84" t="str">
            <v>CONSTRUCTORA LA ROCA CLR S A</v>
          </cell>
          <cell r="E84" t="str">
            <v>OBLIGACIONES A CORTO PLAZO</v>
          </cell>
        </row>
        <row r="85">
          <cell r="B85" t="str">
            <v xml:space="preserve">2.1.01.01.02        </v>
          </cell>
          <cell r="C85" t="str">
            <v>PACIFICO C/P</v>
          </cell>
          <cell r="D85" t="str">
            <v>CONSTRUCTORA LA ROCA CLR S A</v>
          </cell>
          <cell r="E85" t="str">
            <v>OBLIGACIONES A CORTO PLAZO</v>
          </cell>
        </row>
        <row r="86">
          <cell r="B86" t="str">
            <v xml:space="preserve">2.1.01.02.          </v>
          </cell>
          <cell r="C86" t="str">
            <v>PROVEEDOERS</v>
          </cell>
          <cell r="D86" t="str">
            <v>CONSTRUCTORA LA ROCA CLR S A</v>
          </cell>
        </row>
        <row r="87">
          <cell r="B87" t="str">
            <v xml:space="preserve">2.1.01.02.01        </v>
          </cell>
          <cell r="C87" t="str">
            <v>Proveedores varios</v>
          </cell>
          <cell r="D87" t="str">
            <v>CONSTRUCTORA LA ROCA CLR S A</v>
          </cell>
          <cell r="E87" t="str">
            <v>CUENTAS POR PAGAR</v>
          </cell>
        </row>
        <row r="88">
          <cell r="B88" t="str">
            <v xml:space="preserve">2.1.01.02.02        </v>
          </cell>
          <cell r="C88" t="str">
            <v>Proveedores Tarjetas de Credit</v>
          </cell>
          <cell r="D88" t="str">
            <v>CONSTRUCTORA LA ROCA CLR S A</v>
          </cell>
          <cell r="E88" t="str">
            <v>CUENTAS POR PAGAR</v>
          </cell>
        </row>
        <row r="89">
          <cell r="B89" t="str">
            <v xml:space="preserve">2.1.03.             </v>
          </cell>
          <cell r="C89" t="str">
            <v>GASTOS ACUM Y OTRAS CUENTAS</v>
          </cell>
          <cell r="D89" t="str">
            <v>CONSTRUCTORA LA ROCA CLR S A</v>
          </cell>
        </row>
        <row r="90">
          <cell r="B90" t="str">
            <v xml:space="preserve">2.1.03.03.          </v>
          </cell>
          <cell r="C90" t="str">
            <v>GASTOS ACUMULADOS</v>
          </cell>
          <cell r="D90" t="str">
            <v>CONSTRUCTORA LA ROCA CLR S A</v>
          </cell>
        </row>
        <row r="91">
          <cell r="B91" t="str">
            <v xml:space="preserve">2.1.03.03.01        </v>
          </cell>
          <cell r="C91" t="str">
            <v>Anticipo Clientes</v>
          </cell>
          <cell r="D91" t="str">
            <v>CONSTRUCTORA LA ROCA CLR S A</v>
          </cell>
          <cell r="E91" t="str">
            <v>GASTOS ACUMULADOS Y OTRAS CXP</v>
          </cell>
        </row>
        <row r="92">
          <cell r="B92" t="str">
            <v xml:space="preserve">2.1.03.03.02        </v>
          </cell>
          <cell r="C92" t="str">
            <v>ATS Procesadora Piedra</v>
          </cell>
          <cell r="D92" t="str">
            <v>CONSTRUCTORA LA ROCA CLR S A</v>
          </cell>
          <cell r="E92" t="str">
            <v>GASTOS ACUMULADOS Y OTRAS CXP</v>
          </cell>
        </row>
        <row r="93">
          <cell r="B93" t="str">
            <v xml:space="preserve">2.1.03.03.03        </v>
          </cell>
          <cell r="C93" t="str">
            <v>Margoth Sancho (La Roca)</v>
          </cell>
          <cell r="D93" t="str">
            <v>CONSTRUCTORA LA ROCA CLR S A</v>
          </cell>
          <cell r="E93" t="str">
            <v>GASTOS ACUMULADOS Y OTRAS CXP</v>
          </cell>
        </row>
        <row r="94">
          <cell r="B94" t="str">
            <v xml:space="preserve">2.1.03.03.04        </v>
          </cell>
          <cell r="C94" t="str">
            <v>Asociacion Sancho la Roca</v>
          </cell>
          <cell r="D94" t="str">
            <v>CONSTRUCTORA LA ROCA CLR S A</v>
          </cell>
          <cell r="E94" t="str">
            <v>GASTOS ACUMULADOS Y OTRAS CXP</v>
          </cell>
        </row>
        <row r="95">
          <cell r="B95" t="str">
            <v xml:space="preserve">2.1.03.03.05        </v>
          </cell>
          <cell r="C95" t="str">
            <v>Provision Materia Prima</v>
          </cell>
          <cell r="D95" t="str">
            <v>CONSTRUCTORA LA ROCA CLR S A</v>
          </cell>
          <cell r="E95" t="str">
            <v>GASTOS ACUMULADOS Y OTRAS CXP</v>
          </cell>
        </row>
        <row r="96">
          <cell r="B96" t="str">
            <v xml:space="preserve">2.1.03.04.          </v>
          </cell>
          <cell r="C96" t="str">
            <v>OBLIGACIONES FISCALES</v>
          </cell>
          <cell r="D96" t="str">
            <v>CONSTRUCTORA LA ROCA CLR S A</v>
          </cell>
        </row>
        <row r="97">
          <cell r="B97" t="str">
            <v xml:space="preserve">2.1.03.04.02        </v>
          </cell>
          <cell r="C97" t="str">
            <v>Impuesto Renta por Pagar</v>
          </cell>
          <cell r="D97" t="str">
            <v>CONSTRUCTORA LA ROCA CLR S A</v>
          </cell>
          <cell r="E97" t="str">
            <v>IMPUESTO A LA RENTA POR PAGAR</v>
          </cell>
        </row>
        <row r="98">
          <cell r="B98" t="str">
            <v xml:space="preserve">2.1.03.04.03        </v>
          </cell>
          <cell r="C98" t="str">
            <v>IVA Ventas</v>
          </cell>
          <cell r="D98" t="str">
            <v>CONSTRUCTORA LA ROCA CLR S A</v>
          </cell>
          <cell r="E98" t="str">
            <v>GASTOS ACUMULADOS Y OTRAS CXP</v>
          </cell>
        </row>
        <row r="99">
          <cell r="B99" t="str">
            <v xml:space="preserve">2.1.03.04.04        </v>
          </cell>
          <cell r="C99" t="str">
            <v>RIVA 30% Bienes</v>
          </cell>
          <cell r="D99" t="str">
            <v>CONSTRUCTORA LA ROCA CLR S A</v>
          </cell>
          <cell r="E99" t="str">
            <v>GASTOS ACUMULADOS Y OTRAS CXP</v>
          </cell>
        </row>
        <row r="100">
          <cell r="B100" t="str">
            <v xml:space="preserve">2.1.03.04.05        </v>
          </cell>
          <cell r="C100" t="str">
            <v>RIVA 70% Servicios</v>
          </cell>
          <cell r="D100" t="str">
            <v>CONSTRUCTORA LA ROCA CLR S A</v>
          </cell>
          <cell r="E100" t="str">
            <v>GASTOS ACUMULADOS Y OTRAS CXP</v>
          </cell>
        </row>
        <row r="101">
          <cell r="B101" t="str">
            <v xml:space="preserve">2.1.03.04.06        </v>
          </cell>
          <cell r="C101" t="str">
            <v>RIVA 100% Arriendo P. Nat - Ho</v>
          </cell>
          <cell r="D101" t="str">
            <v>CONSTRUCTORA LA ROCA CLR S A</v>
          </cell>
          <cell r="E101" t="str">
            <v>GASTOS ACUMULADOS Y OTRAS CXP</v>
          </cell>
        </row>
        <row r="102">
          <cell r="B102" t="str">
            <v xml:space="preserve">2.1.03.04.07        </v>
          </cell>
          <cell r="C102" t="str">
            <v>303-10%  Honorarios rela  titu</v>
          </cell>
          <cell r="D102" t="str">
            <v>CONSTRUCTORA LA ROCA CLR S A</v>
          </cell>
          <cell r="E102" t="str">
            <v>GASTOS ACUMULADOS Y OTRAS CXP</v>
          </cell>
        </row>
        <row r="103">
          <cell r="B103" t="str">
            <v xml:space="preserve">2.1.03.04.08        </v>
          </cell>
          <cell r="C103" t="str">
            <v>304- 8%  Honorarios no relac</v>
          </cell>
          <cell r="D103" t="str">
            <v>CONSTRUCTORA LA ROCA CLR S A</v>
          </cell>
          <cell r="E103" t="str">
            <v>GASTOS ACUMULADOS Y OTRAS CXP</v>
          </cell>
        </row>
        <row r="104">
          <cell r="B104" t="str">
            <v xml:space="preserve">2.1.03.04.09        </v>
          </cell>
          <cell r="C104" t="str">
            <v>307-% Predomina Mano de Obra</v>
          </cell>
          <cell r="D104" t="str">
            <v>CONSTRUCTORA LA ROCA CLR S A</v>
          </cell>
          <cell r="E104" t="str">
            <v>GASTOS ACUMULADOS Y OTRAS CXP</v>
          </cell>
        </row>
        <row r="105">
          <cell r="B105" t="str">
            <v xml:space="preserve">2.1.03.04.10        </v>
          </cell>
          <cell r="C105" t="str">
            <v>308-2% Servicios entre socieda</v>
          </cell>
          <cell r="D105" t="str">
            <v>CONSTRUCTORA LA ROCA CLR S A</v>
          </cell>
          <cell r="E105" t="str">
            <v>GASTOS ACUMULADOS Y OTRAS CXP</v>
          </cell>
        </row>
        <row r="106">
          <cell r="B106" t="str">
            <v xml:space="preserve">2.1.03.04.11        </v>
          </cell>
          <cell r="C106" t="str">
            <v>310-1% Servicio de Transporte</v>
          </cell>
          <cell r="D106" t="str">
            <v>CONSTRUCTORA LA ROCA CLR S A</v>
          </cell>
          <cell r="E106" t="str">
            <v>GASTOS ACUMULADOS Y OTRAS CXP</v>
          </cell>
        </row>
        <row r="107">
          <cell r="B107" t="str">
            <v xml:space="preserve">2.1.03.04.12        </v>
          </cell>
          <cell r="C107" t="str">
            <v>312-1% Compra de Bienes</v>
          </cell>
          <cell r="D107" t="str">
            <v>CONSTRUCTORA LA ROCA CLR S A</v>
          </cell>
          <cell r="E107" t="str">
            <v>GASTOS ACUMULADOS Y OTRAS CXP</v>
          </cell>
        </row>
        <row r="108">
          <cell r="B108" t="str">
            <v xml:space="preserve">2.1.03.04.13        </v>
          </cell>
          <cell r="C108" t="str">
            <v>319-1% Arrendamiento Mercantil</v>
          </cell>
          <cell r="D108" t="str">
            <v>CONSTRUCTORA LA ROCA CLR S A</v>
          </cell>
          <cell r="E108" t="str">
            <v>GASTOS ACUMULADOS Y OTRAS CXP</v>
          </cell>
        </row>
        <row r="109">
          <cell r="B109" t="str">
            <v xml:space="preserve">2.1.03.04.14        </v>
          </cell>
          <cell r="C109" t="str">
            <v>320-8% Arrendamiento Bienes In</v>
          </cell>
          <cell r="D109" t="str">
            <v>CONSTRUCTORA LA ROCA CLR S A</v>
          </cell>
          <cell r="E109" t="str">
            <v>GASTOS ACUMULADOS Y OTRAS CXP</v>
          </cell>
        </row>
        <row r="110">
          <cell r="B110" t="str">
            <v xml:space="preserve">2.1.03.04.15        </v>
          </cell>
          <cell r="C110" t="str">
            <v>322-Seguros y Reaseguros 1/mil</v>
          </cell>
          <cell r="D110" t="str">
            <v>CONSTRUCTORA LA ROCA CLR S A</v>
          </cell>
          <cell r="E110" t="str">
            <v>GASTOS ACUMULADOS Y OTRAS CXP</v>
          </cell>
        </row>
        <row r="111">
          <cell r="B111" t="str">
            <v xml:space="preserve">2.1.03.04.16        </v>
          </cell>
          <cell r="C111" t="str">
            <v>332- No Sujetos a Retencion</v>
          </cell>
          <cell r="D111" t="str">
            <v>CONSTRUCTORA LA ROCA CLR S A</v>
          </cell>
          <cell r="E111" t="str">
            <v>GASTOS ACUMULADOS Y OTRAS CXP</v>
          </cell>
        </row>
        <row r="112">
          <cell r="B112" t="str">
            <v xml:space="preserve">2.1.03.04.17        </v>
          </cell>
          <cell r="C112" t="str">
            <v>341-2% Aplicable</v>
          </cell>
          <cell r="D112" t="str">
            <v>CONSTRUCTORA LA ROCA CLR S A</v>
          </cell>
          <cell r="E112" t="str">
            <v>GASTOS ACUMULADOS Y OTRAS CXP</v>
          </cell>
        </row>
        <row r="113">
          <cell r="B113" t="str">
            <v xml:space="preserve">2.1.03.04.18        </v>
          </cell>
          <cell r="C113" t="str">
            <v>342-8% Aplicable</v>
          </cell>
          <cell r="D113" t="str">
            <v>CONSTRUCTORA LA ROCA CLR S A</v>
          </cell>
          <cell r="E113" t="str">
            <v>GASTOS ACUMULADOS Y OTRAS CXP</v>
          </cell>
        </row>
        <row r="114">
          <cell r="B114" t="str">
            <v xml:space="preserve">2.1.03.04.19        </v>
          </cell>
          <cell r="C114" t="str">
            <v>Ret Fnte  Relac.Dependencia</v>
          </cell>
          <cell r="D114" t="str">
            <v>CONSTRUCTORA LA ROCA CLR S A</v>
          </cell>
          <cell r="E114" t="str">
            <v>GASTOS ACUMULADOS Y OTRAS CXP</v>
          </cell>
        </row>
        <row r="115">
          <cell r="B115" t="str">
            <v xml:space="preserve">2.1.03.04.20        </v>
          </cell>
          <cell r="C115" t="str">
            <v>Impuestos por Pagar</v>
          </cell>
          <cell r="D115" t="str">
            <v>CONSTRUCTORA LA ROCA CLR S A</v>
          </cell>
          <cell r="E115" t="str">
            <v>GASTOS ACUMULADOS Y OTRAS CXP</v>
          </cell>
        </row>
        <row r="116">
          <cell r="B116" t="str">
            <v xml:space="preserve">2.1.03.04.21        </v>
          </cell>
          <cell r="C116" t="str">
            <v>Interes por Pagar</v>
          </cell>
          <cell r="D116" t="str">
            <v>CONSTRUCTORA LA ROCA CLR S A</v>
          </cell>
          <cell r="E116" t="str">
            <v>GASTOS ACUMULADOS Y OTRAS CXP</v>
          </cell>
        </row>
        <row r="117">
          <cell r="B117" t="str">
            <v xml:space="preserve">2.1.03.04.22        </v>
          </cell>
          <cell r="C117" t="str">
            <v>334- Pagos con Tarjeta de Credito</v>
          </cell>
          <cell r="D117" t="str">
            <v>CONSTRUCTORA LA ROCA CLR S A</v>
          </cell>
          <cell r="E117" t="str">
            <v>GASTOS ACUMULADOS Y OTRAS CXP</v>
          </cell>
        </row>
        <row r="118">
          <cell r="B118" t="str">
            <v xml:space="preserve">2.1.03.04.23        </v>
          </cell>
          <cell r="C118" t="str">
            <v>311 2% Liquidaciones Compras Terceros</v>
          </cell>
          <cell r="D118" t="str">
            <v>CONSTRUCTORA LA ROCA CLR S A</v>
          </cell>
          <cell r="E118" t="str">
            <v>GASTOS ACUMULADOS Y OTRAS CXP</v>
          </cell>
        </row>
        <row r="119">
          <cell r="B119" t="str">
            <v xml:space="preserve">2.1.03.04.24        </v>
          </cell>
          <cell r="C119" t="str">
            <v>340-1% Aplicable</v>
          </cell>
          <cell r="D119" t="str">
            <v>CONSTRUCTORA LA ROCA CLR S A</v>
          </cell>
          <cell r="E119" t="str">
            <v>GASTOS ACUMULADOS Y OTRAS CXP</v>
          </cell>
        </row>
        <row r="120">
          <cell r="B120" t="str">
            <v xml:space="preserve">2.1.03.05.          </v>
          </cell>
          <cell r="C120" t="str">
            <v>OBLIGACIONES SOCIALES</v>
          </cell>
          <cell r="D120" t="str">
            <v>CONSTRUCTORA LA ROCA CLR S A</v>
          </cell>
        </row>
        <row r="121">
          <cell r="B121" t="str">
            <v xml:space="preserve">2.1.03.05.01        </v>
          </cell>
          <cell r="C121" t="str">
            <v>Sueldos Por Pagar</v>
          </cell>
          <cell r="D121" t="str">
            <v>CONSTRUCTORA LA ROCA CLR S A</v>
          </cell>
          <cell r="E121" t="str">
            <v>GASTOS ACUMULADOS Y OTRAS CXP</v>
          </cell>
        </row>
        <row r="122">
          <cell r="B122" t="str">
            <v xml:space="preserve">2.1.03.05.02        </v>
          </cell>
          <cell r="C122" t="str">
            <v>Liquidacion de Haberes</v>
          </cell>
          <cell r="D122" t="str">
            <v>CONSTRUCTORA LA ROCA CLR S A</v>
          </cell>
          <cell r="E122" t="str">
            <v>GASTOS ACUMULADOS Y OTRAS CXP</v>
          </cell>
        </row>
        <row r="123">
          <cell r="B123" t="str">
            <v xml:space="preserve">2.1.03.05.03        </v>
          </cell>
          <cell r="C123" t="str">
            <v>Retenciones Judiciales</v>
          </cell>
          <cell r="D123" t="str">
            <v>CONSTRUCTORA LA ROCA CLR S A</v>
          </cell>
          <cell r="E123" t="str">
            <v>GASTOS ACUMULADOS Y OTRAS CXP</v>
          </cell>
        </row>
        <row r="124">
          <cell r="B124" t="str">
            <v xml:space="preserve">2.1.03.05.04        </v>
          </cell>
          <cell r="C124" t="str">
            <v>Decimo Tercer Sueldo</v>
          </cell>
          <cell r="D124" t="str">
            <v>CONSTRUCTORA LA ROCA CLR S A</v>
          </cell>
          <cell r="E124" t="str">
            <v>GASTOS ACUMULADOS Y OTRAS CXP</v>
          </cell>
        </row>
        <row r="125">
          <cell r="B125" t="str">
            <v xml:space="preserve">2.1.03.05.05        </v>
          </cell>
          <cell r="C125" t="str">
            <v>Decimo Cuarto Sueldo</v>
          </cell>
          <cell r="D125" t="str">
            <v>CONSTRUCTORA LA ROCA CLR S A</v>
          </cell>
          <cell r="E125" t="str">
            <v>GASTOS ACUMULADOS Y OTRAS CXP</v>
          </cell>
        </row>
        <row r="126">
          <cell r="B126" t="str">
            <v xml:space="preserve">2.1.03.05.06        </v>
          </cell>
          <cell r="C126" t="str">
            <v>Fondo de Reserva</v>
          </cell>
          <cell r="D126" t="str">
            <v>CONSTRUCTORA LA ROCA CLR S A</v>
          </cell>
          <cell r="E126" t="str">
            <v>GASTOS ACUMULADOS Y OTRAS CXP</v>
          </cell>
        </row>
        <row r="127">
          <cell r="B127" t="str">
            <v xml:space="preserve">2.1.03.05.07        </v>
          </cell>
          <cell r="C127" t="str">
            <v>Vacaciones</v>
          </cell>
          <cell r="D127" t="str">
            <v>CONSTRUCTORA LA ROCA CLR S A</v>
          </cell>
          <cell r="E127" t="str">
            <v>GASTOS ACUMULADOS Y OTRAS CXP</v>
          </cell>
        </row>
        <row r="128">
          <cell r="B128" t="str">
            <v xml:space="preserve">2.1.03.05.08        </v>
          </cell>
          <cell r="C128" t="str">
            <v>I.E.S.S por Pagar</v>
          </cell>
          <cell r="D128" t="str">
            <v>CONSTRUCTORA LA ROCA CLR S A</v>
          </cell>
          <cell r="E128" t="str">
            <v>GASTOS ACUMULADOS Y OTRAS CXP</v>
          </cell>
        </row>
        <row r="129">
          <cell r="B129" t="str">
            <v xml:space="preserve">2.1.03.05.10        </v>
          </cell>
          <cell r="C129" t="str">
            <v>Pr‚stamo Quirografarios</v>
          </cell>
          <cell r="D129" t="str">
            <v>CONSTRUCTORA LA ROCA CLR S A</v>
          </cell>
          <cell r="E129" t="str">
            <v>GASTOS ACUMULADOS Y OTRAS CXP</v>
          </cell>
        </row>
        <row r="130">
          <cell r="B130" t="str">
            <v xml:space="preserve">2.1.03.05.11        </v>
          </cell>
          <cell r="C130" t="str">
            <v>Otras por pagar Empleados</v>
          </cell>
          <cell r="D130" t="str">
            <v>CONSTRUCTORA LA ROCA CLR S A</v>
          </cell>
          <cell r="E130" t="str">
            <v>GASTOS ACUMULADOS Y OTRAS CXP</v>
          </cell>
        </row>
        <row r="131">
          <cell r="B131" t="str">
            <v xml:space="preserve">2.1.03.05.12        </v>
          </cell>
          <cell r="C131" t="str">
            <v>Utilidad por Pagar Empleados</v>
          </cell>
          <cell r="D131" t="str">
            <v>CONSTRUCTORA LA ROCA CLR S A</v>
          </cell>
          <cell r="E131" t="str">
            <v>GASTOS ACUMULADOS Y OTRAS CXP</v>
          </cell>
        </row>
        <row r="132">
          <cell r="B132" t="str">
            <v xml:space="preserve">2.1.03.05.13        </v>
          </cell>
          <cell r="C132" t="str">
            <v>Prestamos Hipotecarios</v>
          </cell>
          <cell r="D132" t="str">
            <v>CONSTRUCTORA LA ROCA CLR S A</v>
          </cell>
          <cell r="E132" t="str">
            <v>GASTOS ACUMULADOS Y OTRAS CXP</v>
          </cell>
        </row>
        <row r="133">
          <cell r="B133" t="str">
            <v xml:space="preserve">2.2.                </v>
          </cell>
          <cell r="C133" t="str">
            <v>PASIVO NO CORRIENTE</v>
          </cell>
          <cell r="D133" t="str">
            <v>CONSTRUCTORA LA ROCA CLR S A</v>
          </cell>
        </row>
        <row r="134">
          <cell r="B134" t="str">
            <v xml:space="preserve">2.2.01.             </v>
          </cell>
          <cell r="C134" t="str">
            <v>OBLIGACIONES FINANCIERAS LARGO</v>
          </cell>
          <cell r="D134" t="str">
            <v>CONSTRUCTORA LA ROCA CLR S A</v>
          </cell>
        </row>
        <row r="135">
          <cell r="B135" t="str">
            <v xml:space="preserve">2.2.01.01.          </v>
          </cell>
          <cell r="C135" t="str">
            <v>PRESTAMOS</v>
          </cell>
          <cell r="D135" t="str">
            <v>CONSTRUCTORA LA ROCA CLR S A</v>
          </cell>
        </row>
        <row r="136">
          <cell r="B136" t="str">
            <v xml:space="preserve">2.2.01.01.01        </v>
          </cell>
          <cell r="C136" t="str">
            <v>Linea Credito Leasing Produba</v>
          </cell>
          <cell r="D136" t="str">
            <v>CONSTRUCTORA LA ROCA CLR S A</v>
          </cell>
          <cell r="E136" t="str">
            <v>OBLIGACIONES A LARGO PLAZO</v>
          </cell>
        </row>
        <row r="137">
          <cell r="B137" t="str">
            <v xml:space="preserve">2.2.01.01.02        </v>
          </cell>
          <cell r="C137" t="str">
            <v>Produbanco 100012 L/P</v>
          </cell>
          <cell r="D137" t="str">
            <v>CONSTRUCTORA LA ROCA CLR S A</v>
          </cell>
          <cell r="E137" t="str">
            <v>OBLIGACIONES A LARGO PLAZO</v>
          </cell>
        </row>
        <row r="138">
          <cell r="B138" t="str">
            <v xml:space="preserve">2.2.01.01.03        </v>
          </cell>
          <cell r="C138" t="str">
            <v>Pacifico L/P</v>
          </cell>
          <cell r="D138" t="str">
            <v>CONSTRUCTORA LA ROCA CLR S A</v>
          </cell>
          <cell r="E138" t="str">
            <v>OBLIGACIONES A LARGO PLAZO</v>
          </cell>
        </row>
        <row r="139">
          <cell r="B139" t="str">
            <v xml:space="preserve">2.2.01.02.          </v>
          </cell>
          <cell r="C139" t="str">
            <v>CUENTAS POR PAGAR ACCIONISTAS</v>
          </cell>
          <cell r="D139" t="str">
            <v>CONSTRUCTORA LA ROCA CLR S A</v>
          </cell>
        </row>
        <row r="140">
          <cell r="B140" t="str">
            <v xml:space="preserve">2.2.01.02.01        </v>
          </cell>
          <cell r="C140" t="str">
            <v>Alex Troya</v>
          </cell>
          <cell r="D140" t="str">
            <v>CONSTRUCTORA LA ROCA CLR S A</v>
          </cell>
          <cell r="E140" t="str">
            <v>OBLIGACIONES A LARGO PLAZO</v>
          </cell>
        </row>
        <row r="141">
          <cell r="B141" t="str">
            <v xml:space="preserve">2.2.01.02.02        </v>
          </cell>
          <cell r="C141" t="str">
            <v>Margoth Sancho</v>
          </cell>
          <cell r="D141" t="str">
            <v>CONSTRUCTORA LA ROCA CLR S A</v>
          </cell>
          <cell r="E141" t="str">
            <v>OBLIGACIONES A LARGO PLAZO</v>
          </cell>
        </row>
        <row r="142">
          <cell r="B142" t="str">
            <v xml:space="preserve">2.2.01.02.03        </v>
          </cell>
          <cell r="C142" t="str">
            <v>Otras Cuentas por Pagar</v>
          </cell>
          <cell r="D142" t="str">
            <v>CONSTRUCTORA LA ROCA CLR S A</v>
          </cell>
          <cell r="E142" t="str">
            <v>OBLIGACIONES A LARGO PLAZO</v>
          </cell>
        </row>
        <row r="143">
          <cell r="B143" t="str">
            <v xml:space="preserve">2.2.01.02.04        </v>
          </cell>
          <cell r="C143" t="str">
            <v>15% Participacion trabajadore</v>
          </cell>
          <cell r="D143" t="str">
            <v>CONSTRUCTORA LA ROCA CLR S A</v>
          </cell>
          <cell r="E143" t="str">
            <v>PARTICIPACION A TRABAJADORES POR PAGAR</v>
          </cell>
        </row>
        <row r="144">
          <cell r="B144" t="str">
            <v xml:space="preserve">2.2.01.03.          </v>
          </cell>
          <cell r="C144" t="str">
            <v>OTRAS POR PAGAR ACCIONISTAS L/P</v>
          </cell>
          <cell r="D144" t="str">
            <v>CONSTRUCTORA LA ROCA CLR S A</v>
          </cell>
        </row>
        <row r="145">
          <cell r="B145" t="str">
            <v xml:space="preserve">2.2.01.03.01        </v>
          </cell>
          <cell r="C145" t="str">
            <v>Troya Sancho Alex Ivan (Aportes Futura Capitaliza)</v>
          </cell>
          <cell r="D145" t="str">
            <v>CONSTRUCTORA LA ROCA CLR S A</v>
          </cell>
          <cell r="E145" t="str">
            <v>OBLIGACIONES A LARGO PLAZO</v>
          </cell>
        </row>
        <row r="146">
          <cell r="B146" t="str">
            <v xml:space="preserve">2.2.01.03.02        </v>
          </cell>
          <cell r="C146" t="str">
            <v>Sancho Sancho Rucia Margoth (Aportes Futura Capit)</v>
          </cell>
          <cell r="D146" t="str">
            <v>CONSTRUCTORA LA ROCA CLR S A</v>
          </cell>
          <cell r="E146" t="str">
            <v>OBLIGACIONES A LARGO PLAZO</v>
          </cell>
        </row>
        <row r="147">
          <cell r="B147" t="str">
            <v xml:space="preserve">2.2.01.03.03        </v>
          </cell>
          <cell r="C147" t="str">
            <v>Aportes Socios No Sujetos a Capitalización</v>
          </cell>
          <cell r="D147" t="str">
            <v>CONSTRUCTORA LA ROCA CLR S A</v>
          </cell>
          <cell r="E147" t="str">
            <v>OBLIGACIONES A LARGO PLAZO</v>
          </cell>
        </row>
        <row r="148">
          <cell r="B148" t="str">
            <v xml:space="preserve">3.                  </v>
          </cell>
          <cell r="C148" t="str">
            <v>CAPITAL</v>
          </cell>
          <cell r="D148" t="str">
            <v>CONSTRUCTORA LA ROCA CLR S A</v>
          </cell>
        </row>
        <row r="149">
          <cell r="B149" t="str">
            <v xml:space="preserve">3.1.                </v>
          </cell>
          <cell r="C149" t="str">
            <v>CAPITAL Y RESERVAS</v>
          </cell>
          <cell r="D149" t="str">
            <v>CONSTRUCTORA LA ROCA CLR S A</v>
          </cell>
        </row>
        <row r="150">
          <cell r="B150" t="str">
            <v xml:space="preserve">3.1.01.             </v>
          </cell>
          <cell r="C150" t="str">
            <v>CAPITAL SOCIAL</v>
          </cell>
          <cell r="D150" t="str">
            <v>CONSTRUCTORA LA ROCA CLR S A</v>
          </cell>
        </row>
        <row r="151">
          <cell r="B151" t="str">
            <v xml:space="preserve">3.1.01.01           </v>
          </cell>
          <cell r="C151" t="str">
            <v>Alex Troya</v>
          </cell>
          <cell r="D151" t="str">
            <v>CONSTRUCTORA LA ROCA CLR S A</v>
          </cell>
          <cell r="E151" t="str">
            <v>CAPITAL</v>
          </cell>
        </row>
        <row r="152">
          <cell r="B152" t="str">
            <v xml:space="preserve">3.1.01.02           </v>
          </cell>
          <cell r="C152" t="str">
            <v>Margoth Sancho</v>
          </cell>
          <cell r="D152" t="str">
            <v>CONSTRUCTORA LA ROCA CLR S A</v>
          </cell>
          <cell r="E152" t="str">
            <v>CAPITAL</v>
          </cell>
        </row>
        <row r="153">
          <cell r="B153" t="str">
            <v xml:space="preserve">3.1.01.03           </v>
          </cell>
          <cell r="C153" t="str">
            <v>Aporte Futuras Capitalizacione</v>
          </cell>
          <cell r="D153" t="str">
            <v>CONSTRUCTORA LA ROCA CLR S A</v>
          </cell>
          <cell r="E153" t="str">
            <v>APORTES FUTURAS CAPITALIZACIONES</v>
          </cell>
        </row>
        <row r="154">
          <cell r="B154" t="str">
            <v xml:space="preserve">3.1.02.             </v>
          </cell>
          <cell r="C154" t="str">
            <v>RESERVAS</v>
          </cell>
          <cell r="D154" t="str">
            <v>CONSTRUCTORA LA ROCA CLR S A</v>
          </cell>
        </row>
        <row r="155">
          <cell r="B155" t="str">
            <v xml:space="preserve">3.1.02.01           </v>
          </cell>
          <cell r="C155" t="str">
            <v>Reserva Legal</v>
          </cell>
          <cell r="D155" t="str">
            <v>CONSTRUCTORA LA ROCA CLR S A</v>
          </cell>
          <cell r="E155" t="str">
            <v>RESERVAS</v>
          </cell>
        </row>
        <row r="156">
          <cell r="B156" t="str">
            <v xml:space="preserve">3.1.03.             </v>
          </cell>
          <cell r="C156" t="str">
            <v>RESULTADOS</v>
          </cell>
          <cell r="D156" t="str">
            <v>CONSTRUCTORA LA ROCA CLR S A</v>
          </cell>
        </row>
        <row r="157">
          <cell r="B157" t="str">
            <v xml:space="preserve">3.1.03.01.          </v>
          </cell>
          <cell r="C157" t="str">
            <v>RESULTADOS ANTERIORES</v>
          </cell>
          <cell r="D157" t="str">
            <v>CONSTRUCTORA LA ROCA CLR S A</v>
          </cell>
        </row>
        <row r="158">
          <cell r="B158" t="str">
            <v xml:space="preserve">3.1.03.01.01        </v>
          </cell>
          <cell r="C158" t="str">
            <v>Utilidades Retenidas</v>
          </cell>
          <cell r="D158" t="str">
            <v>CONSTRUCTORA LA ROCA CLR S A</v>
          </cell>
          <cell r="E158" t="str">
            <v>UTILIDADES RETENIDAS</v>
          </cell>
        </row>
        <row r="159">
          <cell r="B159" t="str">
            <v xml:space="preserve">3.1.04.             </v>
          </cell>
          <cell r="C159" t="str">
            <v>RESULTADO DEL EJERCICIO</v>
          </cell>
          <cell r="D159" t="str">
            <v>CONSTRUCTORA LA ROCA CLR S A</v>
          </cell>
        </row>
        <row r="160">
          <cell r="B160" t="str">
            <v xml:space="preserve">3.1.04.01           </v>
          </cell>
          <cell r="C160" t="str">
            <v>Resultado del Ejercicio</v>
          </cell>
          <cell r="D160" t="str">
            <v>CONSTRUCTORA LA ROCA CLR S A</v>
          </cell>
          <cell r="E160" t="str">
            <v>UTILIDADES RETENIDAS</v>
          </cell>
        </row>
        <row r="161">
          <cell r="B161" t="str">
            <v xml:space="preserve">4.                  </v>
          </cell>
          <cell r="C161" t="str">
            <v>INGRESOS</v>
          </cell>
          <cell r="D161" t="str">
            <v>CONSTRUCTORA LA ROCA CLR S A</v>
          </cell>
        </row>
        <row r="162">
          <cell r="B162" t="str">
            <v xml:space="preserve">4.1.                </v>
          </cell>
          <cell r="C162" t="str">
            <v>INGRESOS OPERACIONALES</v>
          </cell>
          <cell r="D162" t="str">
            <v>CONSTRUCTORA LA ROCA CLR S A</v>
          </cell>
        </row>
        <row r="163">
          <cell r="B163" t="str">
            <v xml:space="preserve">4.1.01.             </v>
          </cell>
          <cell r="C163" t="str">
            <v>VENTAS</v>
          </cell>
          <cell r="D163" t="str">
            <v>CONSTRUCTORA LA ROCA CLR S A</v>
          </cell>
        </row>
        <row r="164">
          <cell r="B164" t="str">
            <v xml:space="preserve">4.1.01.01           </v>
          </cell>
          <cell r="C164" t="str">
            <v>Ventas Brutas</v>
          </cell>
          <cell r="D164" t="str">
            <v>CONSTRUCTORA LA ROCA CLR S A</v>
          </cell>
          <cell r="E164" t="str">
            <v>INGRESOS</v>
          </cell>
        </row>
        <row r="165">
          <cell r="B165" t="str">
            <v xml:space="preserve">4.1.01.02           </v>
          </cell>
          <cell r="C165" t="str">
            <v>Instalaciones a Clientes</v>
          </cell>
          <cell r="D165" t="str">
            <v>CONSTRUCTORA LA ROCA CLR S A</v>
          </cell>
          <cell r="E165" t="str">
            <v>INGRESOS</v>
          </cell>
        </row>
        <row r="166">
          <cell r="B166" t="str">
            <v xml:space="preserve">4.1.01.03           </v>
          </cell>
          <cell r="C166" t="str">
            <v>Descuento en ventas</v>
          </cell>
          <cell r="D166" t="str">
            <v>CONSTRUCTORA LA ROCA CLR S A</v>
          </cell>
          <cell r="E166" t="str">
            <v>INGRESOS</v>
          </cell>
        </row>
        <row r="167">
          <cell r="B167" t="str">
            <v xml:space="preserve">4.1.01.04           </v>
          </cell>
          <cell r="C167" t="str">
            <v>Devolucion en ventas</v>
          </cell>
          <cell r="D167" t="str">
            <v>CONSTRUCTORA LA ROCA CLR S A</v>
          </cell>
          <cell r="E167" t="str">
            <v>INGRESOS</v>
          </cell>
        </row>
        <row r="168">
          <cell r="B168" t="str">
            <v xml:space="preserve">4.1.01.05           </v>
          </cell>
          <cell r="C168" t="str">
            <v>Transporte en ventas</v>
          </cell>
          <cell r="D168" t="str">
            <v>CONSTRUCTORA LA ROCA CLR S A</v>
          </cell>
          <cell r="E168" t="str">
            <v>INGRESOS</v>
          </cell>
        </row>
        <row r="169">
          <cell r="B169" t="str">
            <v xml:space="preserve">4.1.01.06           </v>
          </cell>
          <cell r="C169" t="str">
            <v>Instalacion de Servicios</v>
          </cell>
          <cell r="D169" t="str">
            <v>CONSTRUCTORA LA ROCA CLR S A</v>
          </cell>
          <cell r="E169" t="str">
            <v>INGRESOS</v>
          </cell>
        </row>
        <row r="170">
          <cell r="B170" t="str">
            <v xml:space="preserve">4.1.01.07           </v>
          </cell>
          <cell r="C170" t="str">
            <v>Venta de Activos Fijos</v>
          </cell>
          <cell r="D170" t="str">
            <v>CONSTRUCTORA LA ROCA CLR S A</v>
          </cell>
          <cell r="E170" t="str">
            <v>INGRESOS</v>
          </cell>
        </row>
        <row r="171">
          <cell r="B171" t="str">
            <v xml:space="preserve">4.2.                </v>
          </cell>
          <cell r="C171" t="str">
            <v>OTROS INGRESOS OPERACIONALES</v>
          </cell>
          <cell r="D171" t="str">
            <v>CONSTRUCTORA LA ROCA CLR S A</v>
          </cell>
        </row>
        <row r="172">
          <cell r="B172" t="str">
            <v xml:space="preserve">4.2.01              </v>
          </cell>
          <cell r="C172" t="str">
            <v>Intereses ganados</v>
          </cell>
          <cell r="D172" t="str">
            <v>CONSTRUCTORA LA ROCA CLR S A</v>
          </cell>
          <cell r="E172" t="str">
            <v>OTROS GASTOS / INGRESOS</v>
          </cell>
        </row>
        <row r="173">
          <cell r="B173" t="str">
            <v xml:space="preserve">4.2.02              </v>
          </cell>
          <cell r="C173" t="str">
            <v>Otros ingresos</v>
          </cell>
          <cell r="D173" t="str">
            <v>CONSTRUCTORA LA ROCA CLR S A</v>
          </cell>
          <cell r="E173" t="str">
            <v>OTROS GASTOS / INGRESOS</v>
          </cell>
        </row>
        <row r="174">
          <cell r="B174" t="str">
            <v xml:space="preserve">4.2.03              </v>
          </cell>
          <cell r="C174" t="str">
            <v>Descuento en compras</v>
          </cell>
          <cell r="D174" t="str">
            <v>CONSTRUCTORA LA ROCA CLR S A</v>
          </cell>
          <cell r="E174" t="str">
            <v>OTROS GASTOS / INGRESOS</v>
          </cell>
        </row>
        <row r="175">
          <cell r="B175" t="str">
            <v xml:space="preserve">4.2.04              </v>
          </cell>
          <cell r="C175" t="str">
            <v>Utilidad en Venta de Activos Fijos</v>
          </cell>
          <cell r="D175" t="str">
            <v>CONSTRUCTORA LA ROCA CLR S A</v>
          </cell>
          <cell r="E175" t="str">
            <v>OTROS GASTOS / INGRESOS</v>
          </cell>
        </row>
        <row r="176">
          <cell r="B176" t="str">
            <v xml:space="preserve">5.                  </v>
          </cell>
          <cell r="C176" t="str">
            <v>COSTOS</v>
          </cell>
          <cell r="D176" t="str">
            <v>CONSTRUCTORA LA ROCA CLR S A</v>
          </cell>
        </row>
        <row r="177">
          <cell r="B177" t="str">
            <v xml:space="preserve">5.1.                </v>
          </cell>
          <cell r="C177" t="str">
            <v>COSTOS Y GASTOS OPERACIONALES</v>
          </cell>
          <cell r="D177" t="str">
            <v>CONSTRUCTORA LA ROCA CLR S A</v>
          </cell>
        </row>
        <row r="178">
          <cell r="B178" t="str">
            <v xml:space="preserve">5.1.01.             </v>
          </cell>
          <cell r="C178" t="str">
            <v>COSTO DE MATERIA PRIMA DIRECTA</v>
          </cell>
          <cell r="D178" t="str">
            <v>CONSTRUCTORA LA ROCA CLR S A</v>
          </cell>
        </row>
        <row r="179">
          <cell r="B179" t="str">
            <v xml:space="preserve">5.1.01.01           </v>
          </cell>
          <cell r="C179" t="str">
            <v>Materia Prima</v>
          </cell>
          <cell r="D179" t="str">
            <v>CONSTRUCTORA LA ROCA CLR S A</v>
          </cell>
          <cell r="E179" t="str">
            <v>COSTO DE VENTAS</v>
          </cell>
        </row>
        <row r="180">
          <cell r="B180" t="str">
            <v xml:space="preserve">5.1.01.02           </v>
          </cell>
          <cell r="C180" t="str">
            <v>Instalaciones a clientes</v>
          </cell>
          <cell r="D180" t="str">
            <v>CONSTRUCTORA LA ROCA CLR S A</v>
          </cell>
          <cell r="E180" t="str">
            <v>COSTO DE VENTAS</v>
          </cell>
        </row>
        <row r="181">
          <cell r="B181" t="str">
            <v xml:space="preserve">5.1.01.03           </v>
          </cell>
          <cell r="C181" t="str">
            <v>compra de mercaderia</v>
          </cell>
          <cell r="D181" t="str">
            <v>CONSTRUCTORA LA ROCA CLR S A</v>
          </cell>
          <cell r="E181" t="str">
            <v>COSTO DE VENTAS</v>
          </cell>
        </row>
        <row r="182">
          <cell r="B182" t="str">
            <v xml:space="preserve">5.1.02.             </v>
          </cell>
          <cell r="C182" t="str">
            <v>COSTO MANO DE OBRA DIRECTA</v>
          </cell>
          <cell r="D182" t="str">
            <v>CONSTRUCTORA LA ROCA CLR S A</v>
          </cell>
        </row>
        <row r="183">
          <cell r="B183" t="str">
            <v xml:space="preserve">5.1.02.01           </v>
          </cell>
          <cell r="C183" t="str">
            <v>Sueldos</v>
          </cell>
          <cell r="D183" t="str">
            <v>CONSTRUCTORA LA ROCA CLR S A</v>
          </cell>
          <cell r="E183" t="str">
            <v>COSTO DE VENTAS</v>
          </cell>
        </row>
        <row r="184">
          <cell r="B184" t="str">
            <v xml:space="preserve">5.1.02.02           </v>
          </cell>
          <cell r="C184" t="str">
            <v>Horas Extras</v>
          </cell>
          <cell r="D184" t="str">
            <v>CONSTRUCTORA LA ROCA CLR S A</v>
          </cell>
          <cell r="E184" t="str">
            <v>COSTO DE VENTAS</v>
          </cell>
        </row>
        <row r="185">
          <cell r="B185" t="str">
            <v xml:space="preserve">5.1.02.03           </v>
          </cell>
          <cell r="C185" t="str">
            <v>Bonificaciones</v>
          </cell>
          <cell r="D185" t="str">
            <v>CONSTRUCTORA LA ROCA CLR S A</v>
          </cell>
          <cell r="E185" t="str">
            <v>COSTO DE VENTAS</v>
          </cell>
        </row>
        <row r="186">
          <cell r="B186" t="str">
            <v xml:space="preserve">5.1.02.04           </v>
          </cell>
          <cell r="C186" t="str">
            <v>Aporte Patronal</v>
          </cell>
          <cell r="D186" t="str">
            <v>CONSTRUCTORA LA ROCA CLR S A</v>
          </cell>
          <cell r="E186" t="str">
            <v>COSTO DE VENTAS</v>
          </cell>
        </row>
        <row r="187">
          <cell r="B187" t="str">
            <v xml:space="preserve">5.1.02.05           </v>
          </cell>
          <cell r="C187" t="str">
            <v>Fondos de Reserva</v>
          </cell>
          <cell r="D187" t="str">
            <v>CONSTRUCTORA LA ROCA CLR S A</v>
          </cell>
          <cell r="E187" t="str">
            <v>COSTO DE VENTAS</v>
          </cell>
        </row>
        <row r="188">
          <cell r="B188" t="str">
            <v xml:space="preserve">5.1.02.06           </v>
          </cell>
          <cell r="C188" t="str">
            <v>Decimo tercero</v>
          </cell>
          <cell r="D188" t="str">
            <v>CONSTRUCTORA LA ROCA CLR S A</v>
          </cell>
          <cell r="E188" t="str">
            <v>COSTO DE VENTAS</v>
          </cell>
        </row>
        <row r="189">
          <cell r="B189" t="str">
            <v xml:space="preserve">5.1.02.07           </v>
          </cell>
          <cell r="C189" t="str">
            <v>Decimo cuarto</v>
          </cell>
          <cell r="D189" t="str">
            <v>CONSTRUCTORA LA ROCA CLR S A</v>
          </cell>
          <cell r="E189" t="str">
            <v>COSTO DE VENTAS</v>
          </cell>
        </row>
        <row r="190">
          <cell r="B190" t="str">
            <v xml:space="preserve">5.1.02.08           </v>
          </cell>
          <cell r="C190" t="str">
            <v>Alimentacion Personal</v>
          </cell>
          <cell r="D190" t="str">
            <v>CONSTRUCTORA LA ROCA CLR S A</v>
          </cell>
          <cell r="E190" t="str">
            <v>COSTO DE VENTAS</v>
          </cell>
        </row>
        <row r="191">
          <cell r="B191" t="str">
            <v xml:space="preserve">5.1.02.09           </v>
          </cell>
          <cell r="C191" t="str">
            <v>Transporte</v>
          </cell>
          <cell r="D191" t="str">
            <v>CONSTRUCTORA LA ROCA CLR S A</v>
          </cell>
          <cell r="E191" t="str">
            <v>COSTO DE VENTAS</v>
          </cell>
        </row>
        <row r="192">
          <cell r="B192" t="str">
            <v xml:space="preserve">5.1.02.10           </v>
          </cell>
          <cell r="C192" t="str">
            <v>Atencion medica personal</v>
          </cell>
          <cell r="D192" t="str">
            <v>CONSTRUCTORA LA ROCA CLR S A</v>
          </cell>
          <cell r="E192" t="str">
            <v>COSTO DE VENTAS</v>
          </cell>
        </row>
        <row r="193">
          <cell r="B193" t="str">
            <v xml:space="preserve">5.1.02.11           </v>
          </cell>
          <cell r="C193" t="str">
            <v>Otros Egresos</v>
          </cell>
          <cell r="D193" t="str">
            <v>CONSTRUCTORA LA ROCA CLR S A</v>
          </cell>
          <cell r="E193" t="str">
            <v>COSTO DE VENTAS</v>
          </cell>
        </row>
        <row r="194">
          <cell r="B194" t="str">
            <v xml:space="preserve">5.1.02.12           </v>
          </cell>
          <cell r="C194" t="str">
            <v>Agasajos y Festejos</v>
          </cell>
          <cell r="D194" t="str">
            <v>CONSTRUCTORA LA ROCA CLR S A</v>
          </cell>
          <cell r="E194" t="str">
            <v>COSTO DE VENTAS</v>
          </cell>
        </row>
        <row r="195">
          <cell r="B195" t="str">
            <v xml:space="preserve">5.1.02.13           </v>
          </cell>
          <cell r="C195" t="str">
            <v>Vacaciones</v>
          </cell>
          <cell r="D195" t="str">
            <v>CONSTRUCTORA LA ROCA CLR S A</v>
          </cell>
          <cell r="E195" t="str">
            <v>COSTO DE VENTAS</v>
          </cell>
        </row>
        <row r="196">
          <cell r="B196" t="str">
            <v xml:space="preserve">5.1.02.99           </v>
          </cell>
          <cell r="C196" t="str">
            <v>CIERRE MOD</v>
          </cell>
          <cell r="D196" t="str">
            <v>CONSTRUCTORA LA ROCA CLR S A</v>
          </cell>
          <cell r="E196" t="str">
            <v>COSTO DE VENTAS</v>
          </cell>
        </row>
        <row r="197">
          <cell r="B197" t="str">
            <v xml:space="preserve">5.1.03.             </v>
          </cell>
          <cell r="C197" t="str">
            <v>COSTOS INDIRECTOS</v>
          </cell>
          <cell r="D197" t="str">
            <v>CONSTRUCTORA LA ROCA CLR S A</v>
          </cell>
        </row>
        <row r="198">
          <cell r="B198" t="str">
            <v xml:space="preserve">5.1.03.01           </v>
          </cell>
          <cell r="C198" t="str">
            <v>Mantenimiento Vehiculos</v>
          </cell>
          <cell r="D198" t="str">
            <v>CONSTRUCTORA LA ROCA CLR S A</v>
          </cell>
          <cell r="E198" t="str">
            <v>COSTO DE VENTAS</v>
          </cell>
        </row>
        <row r="199">
          <cell r="B199" t="str">
            <v xml:space="preserve">5.1.03.02           </v>
          </cell>
          <cell r="C199" t="str">
            <v>Mantenimiento Maquinaria</v>
          </cell>
          <cell r="D199" t="str">
            <v>CONSTRUCTORA LA ROCA CLR S A</v>
          </cell>
          <cell r="E199" t="str">
            <v>COSTO DE VENTAS</v>
          </cell>
        </row>
        <row r="200">
          <cell r="B200" t="str">
            <v xml:space="preserve">5.1.03.03           </v>
          </cell>
          <cell r="C200" t="str">
            <v>Mantenimiento Instalaciones</v>
          </cell>
          <cell r="D200" t="str">
            <v>CONSTRUCTORA LA ROCA CLR S A</v>
          </cell>
          <cell r="E200" t="str">
            <v>COSTO DE VENTAS</v>
          </cell>
        </row>
        <row r="201">
          <cell r="B201" t="str">
            <v xml:space="preserve">5.1.03.04           </v>
          </cell>
          <cell r="C201" t="str">
            <v>Agua y otros servicios</v>
          </cell>
          <cell r="D201" t="str">
            <v>CONSTRUCTORA LA ROCA CLR S A</v>
          </cell>
          <cell r="E201" t="str">
            <v>COSTO DE VENTAS</v>
          </cell>
        </row>
        <row r="202">
          <cell r="B202" t="str">
            <v xml:space="preserve">5.1.03.05           </v>
          </cell>
          <cell r="C202" t="str">
            <v>Luz, energia electrica</v>
          </cell>
          <cell r="D202" t="str">
            <v>CONSTRUCTORA LA ROCA CLR S A</v>
          </cell>
          <cell r="E202" t="str">
            <v>COSTO DE VENTAS</v>
          </cell>
        </row>
        <row r="203">
          <cell r="B203" t="str">
            <v xml:space="preserve">5.1.03.06           </v>
          </cell>
          <cell r="C203" t="str">
            <v>Combustible Vehiculos</v>
          </cell>
          <cell r="D203" t="str">
            <v>CONSTRUCTORA LA ROCA CLR S A</v>
          </cell>
          <cell r="E203" t="str">
            <v>COSTO DE VENTAS</v>
          </cell>
        </row>
        <row r="204">
          <cell r="B204" t="str">
            <v xml:space="preserve">5.1.03.07           </v>
          </cell>
          <cell r="C204" t="str">
            <v>Contribuciones , permisos y ot</v>
          </cell>
          <cell r="D204" t="str">
            <v>CONSTRUCTORA LA ROCA CLR S A</v>
          </cell>
          <cell r="E204" t="str">
            <v>COSTO DE VENTAS</v>
          </cell>
        </row>
        <row r="205">
          <cell r="B205" t="str">
            <v xml:space="preserve">5.1.03.08           </v>
          </cell>
          <cell r="C205" t="str">
            <v>Depreciaciones</v>
          </cell>
          <cell r="D205" t="str">
            <v>CONSTRUCTORA LA ROCA CLR S A</v>
          </cell>
          <cell r="E205" t="str">
            <v>COSTO DE VENTAS</v>
          </cell>
        </row>
        <row r="206">
          <cell r="B206" t="str">
            <v xml:space="preserve">5.1.03.09           </v>
          </cell>
          <cell r="C206" t="str">
            <v>Alquiler de Maquinaria</v>
          </cell>
          <cell r="D206" t="str">
            <v>CONSTRUCTORA LA ROCA CLR S A</v>
          </cell>
          <cell r="E206" t="str">
            <v>COSTO DE VENTAS</v>
          </cell>
        </row>
        <row r="207">
          <cell r="B207" t="str">
            <v xml:space="preserve">5.1.03.10           </v>
          </cell>
          <cell r="C207" t="str">
            <v>Herramientasy materiales</v>
          </cell>
          <cell r="D207" t="str">
            <v>CONSTRUCTORA LA ROCA CLR S A</v>
          </cell>
          <cell r="E207" t="str">
            <v>COSTO DE VENTAS</v>
          </cell>
        </row>
        <row r="208">
          <cell r="B208" t="str">
            <v xml:space="preserve">5.1.03.11           </v>
          </cell>
          <cell r="C208" t="str">
            <v>Costos Varios (Caja Chica)</v>
          </cell>
          <cell r="D208" t="str">
            <v>CONSTRUCTORA LA ROCA CLR S A</v>
          </cell>
          <cell r="E208" t="str">
            <v>COSTO DE VENTAS</v>
          </cell>
        </row>
        <row r="209">
          <cell r="B209" t="str">
            <v xml:space="preserve">5.1.03.12           </v>
          </cell>
          <cell r="C209" t="str">
            <v>Seguridad y Vigiliancia</v>
          </cell>
          <cell r="D209" t="str">
            <v>CONSTRUCTORA LA ROCA CLR S A</v>
          </cell>
          <cell r="E209" t="str">
            <v>COSTO DE VENTAS</v>
          </cell>
        </row>
        <row r="210">
          <cell r="B210" t="str">
            <v xml:space="preserve">5.1.03.13           </v>
          </cell>
          <cell r="C210" t="str">
            <v>Matriculacion Vehicular</v>
          </cell>
          <cell r="D210" t="str">
            <v>CONSTRUCTORA LA ROCA CLR S A</v>
          </cell>
          <cell r="E210" t="str">
            <v>COSTO DE VENTAS</v>
          </cell>
        </row>
        <row r="211">
          <cell r="B211" t="str">
            <v xml:space="preserve">5.1.03.14           </v>
          </cell>
          <cell r="C211" t="str">
            <v>Embalaje</v>
          </cell>
          <cell r="D211" t="str">
            <v>CONSTRUCTORA LA ROCA CLR S A</v>
          </cell>
          <cell r="E211" t="str">
            <v>COSTO DE VENTAS</v>
          </cell>
        </row>
        <row r="212">
          <cell r="B212" t="str">
            <v xml:space="preserve">5.1.03.15           </v>
          </cell>
          <cell r="C212" t="str">
            <v>Ropa de trabajo</v>
          </cell>
          <cell r="D212" t="str">
            <v>CONSTRUCTORA LA ROCA CLR S A</v>
          </cell>
          <cell r="E212" t="str">
            <v>COSTO DE VENTAS</v>
          </cell>
        </row>
        <row r="213">
          <cell r="B213" t="str">
            <v xml:space="preserve">5.1.03.16           </v>
          </cell>
          <cell r="C213" t="str">
            <v>Seguros Activos Fijos Polizas</v>
          </cell>
          <cell r="D213" t="str">
            <v>CONSTRUCTORA LA ROCA CLR S A</v>
          </cell>
          <cell r="E213" t="str">
            <v>COSTO DE VENTAS</v>
          </cell>
        </row>
        <row r="214">
          <cell r="B214" t="str">
            <v xml:space="preserve">5.1.03.17           </v>
          </cell>
          <cell r="C214" t="str">
            <v>Gastos de Importacion</v>
          </cell>
          <cell r="D214" t="str">
            <v>CONSTRUCTORA LA ROCA CLR S A</v>
          </cell>
          <cell r="E214" t="str">
            <v>COSTO DE VENTAS</v>
          </cell>
        </row>
        <row r="215">
          <cell r="B215" t="str">
            <v xml:space="preserve">5.1.03.18           </v>
          </cell>
          <cell r="C215" t="str">
            <v>Consumo de sueldas plata</v>
          </cell>
          <cell r="D215" t="str">
            <v>CONSTRUCTORA LA ROCA CLR S A</v>
          </cell>
          <cell r="E215" t="str">
            <v>COSTO DE VENTAS</v>
          </cell>
        </row>
        <row r="216">
          <cell r="B216" t="str">
            <v xml:space="preserve">5.1.03.19           </v>
          </cell>
          <cell r="C216" t="str">
            <v>Equipo de Proteccion personal</v>
          </cell>
          <cell r="D216" t="str">
            <v>CONSTRUCTORA LA ROCA CLR S A</v>
          </cell>
          <cell r="E216" t="str">
            <v>COSTO DE VENTAS</v>
          </cell>
        </row>
        <row r="217">
          <cell r="B217" t="str">
            <v xml:space="preserve">5.1.03.20           </v>
          </cell>
          <cell r="C217" t="str">
            <v>Consumo de discos</v>
          </cell>
          <cell r="D217" t="str">
            <v>CONSTRUCTORA LA ROCA CLR S A</v>
          </cell>
          <cell r="E217" t="str">
            <v>COSTO DE VENTAS</v>
          </cell>
        </row>
        <row r="218">
          <cell r="B218" t="str">
            <v xml:space="preserve">5.1.03.21           </v>
          </cell>
          <cell r="C218" t="str">
            <v>Costo no Deducible</v>
          </cell>
          <cell r="D218" t="str">
            <v>CONSTRUCTORA LA ROCA CLR S A</v>
          </cell>
          <cell r="E218" t="str">
            <v>COSTO DE VENTAS</v>
          </cell>
        </row>
        <row r="219">
          <cell r="B219" t="str">
            <v xml:space="preserve">5.1.03.22           </v>
          </cell>
          <cell r="C219" t="str">
            <v>Arriendo</v>
          </cell>
          <cell r="D219" t="str">
            <v>CONSTRUCTORA LA ROCA CLR S A</v>
          </cell>
          <cell r="E219" t="str">
            <v>COSTO DE VENTAS</v>
          </cell>
        </row>
        <row r="220">
          <cell r="B220" t="str">
            <v xml:space="preserve">5.1.03.23           </v>
          </cell>
          <cell r="C220" t="str">
            <v>Honorarios obra y Planta</v>
          </cell>
          <cell r="D220" t="str">
            <v>CONSTRUCTORA LA ROCA CLR S A</v>
          </cell>
          <cell r="E220" t="str">
            <v>COSTO DE VENTAS</v>
          </cell>
        </row>
        <row r="221">
          <cell r="B221" t="str">
            <v xml:space="preserve">5.1.03.24           </v>
          </cell>
          <cell r="C221" t="str">
            <v>Reparaciones  y Servicios</v>
          </cell>
          <cell r="D221" t="str">
            <v>CONSTRUCTORA LA ROCA CLR S A</v>
          </cell>
          <cell r="E221" t="str">
            <v>COSTO DE VENTAS</v>
          </cell>
        </row>
        <row r="222">
          <cell r="B222" t="str">
            <v xml:space="preserve">5.1.03.25           </v>
          </cell>
          <cell r="C222" t="str">
            <v>Interes, multas e impuestos</v>
          </cell>
          <cell r="D222" t="str">
            <v>CONSTRUCTORA LA ROCA CLR S A</v>
          </cell>
          <cell r="E222" t="str">
            <v>COSTO DE VENTAS</v>
          </cell>
        </row>
        <row r="223">
          <cell r="B223" t="str">
            <v xml:space="preserve">5.1.03.26           </v>
          </cell>
          <cell r="C223" t="str">
            <v>Viaticos y Movilizacion</v>
          </cell>
          <cell r="D223" t="str">
            <v>CONSTRUCTORA LA ROCA CLR S A</v>
          </cell>
          <cell r="E223" t="str">
            <v>COSTO DE VENTAS</v>
          </cell>
        </row>
        <row r="224">
          <cell r="B224" t="str">
            <v xml:space="preserve">5.1.03.99           </v>
          </cell>
          <cell r="C224" t="str">
            <v>CIERRE COSTOS  INDIRECTOS</v>
          </cell>
          <cell r="D224" t="str">
            <v>CONSTRUCTORA LA ROCA CLR S A</v>
          </cell>
          <cell r="E224" t="str">
            <v>COSTO DE VENTAS</v>
          </cell>
        </row>
        <row r="225">
          <cell r="B225" t="str">
            <v xml:space="preserve">5.1.04.             </v>
          </cell>
          <cell r="C225" t="str">
            <v>COSTO MANO OBRA INDIRECTA</v>
          </cell>
          <cell r="D225" t="str">
            <v>CONSTRUCTORA LA ROCA CLR S A</v>
          </cell>
        </row>
        <row r="226">
          <cell r="B226" t="str">
            <v xml:space="preserve">5.1.04.01           </v>
          </cell>
          <cell r="C226" t="str">
            <v>Sueldos</v>
          </cell>
          <cell r="D226" t="str">
            <v>CONSTRUCTORA LA ROCA CLR S A</v>
          </cell>
          <cell r="E226" t="str">
            <v>COSTO DE VENTAS</v>
          </cell>
        </row>
        <row r="227">
          <cell r="B227" t="str">
            <v xml:space="preserve">5.1.04.02           </v>
          </cell>
          <cell r="C227" t="str">
            <v>Horas Extras</v>
          </cell>
          <cell r="D227" t="str">
            <v>CONSTRUCTORA LA ROCA CLR S A</v>
          </cell>
          <cell r="E227" t="str">
            <v>COSTO DE VENTAS</v>
          </cell>
        </row>
        <row r="228">
          <cell r="B228" t="str">
            <v xml:space="preserve">5.1.04.03           </v>
          </cell>
          <cell r="C228" t="str">
            <v>Bonificaciones</v>
          </cell>
          <cell r="D228" t="str">
            <v>CONSTRUCTORA LA ROCA CLR S A</v>
          </cell>
          <cell r="E228" t="str">
            <v>COSTO DE VENTAS</v>
          </cell>
        </row>
        <row r="229">
          <cell r="B229" t="str">
            <v xml:space="preserve">5.1.04.04           </v>
          </cell>
          <cell r="C229" t="str">
            <v>Aporte Patronal</v>
          </cell>
          <cell r="D229" t="str">
            <v>CONSTRUCTORA LA ROCA CLR S A</v>
          </cell>
          <cell r="E229" t="str">
            <v>COSTO DE VENTAS</v>
          </cell>
        </row>
        <row r="230">
          <cell r="B230" t="str">
            <v xml:space="preserve">5.1.04.05           </v>
          </cell>
          <cell r="C230" t="str">
            <v>Fondos de Rerserva</v>
          </cell>
          <cell r="D230" t="str">
            <v>CONSTRUCTORA LA ROCA CLR S A</v>
          </cell>
          <cell r="E230" t="str">
            <v>COSTO DE VENTAS</v>
          </cell>
        </row>
        <row r="231">
          <cell r="B231" t="str">
            <v xml:space="preserve">5.1.04.06           </v>
          </cell>
          <cell r="C231" t="str">
            <v>Decimo tercero</v>
          </cell>
          <cell r="D231" t="str">
            <v>CONSTRUCTORA LA ROCA CLR S A</v>
          </cell>
          <cell r="E231" t="str">
            <v>COSTO DE VENTAS</v>
          </cell>
        </row>
        <row r="232">
          <cell r="B232" t="str">
            <v xml:space="preserve">5.1.04.07           </v>
          </cell>
          <cell r="C232" t="str">
            <v>Decimo cuarto</v>
          </cell>
          <cell r="D232" t="str">
            <v>CONSTRUCTORA LA ROCA CLR S A</v>
          </cell>
          <cell r="E232" t="str">
            <v>COSTO DE VENTAS</v>
          </cell>
        </row>
        <row r="233">
          <cell r="B233" t="str">
            <v xml:space="preserve">5.1.04.08           </v>
          </cell>
          <cell r="C233" t="str">
            <v>Servicios Profesionales cto.</v>
          </cell>
          <cell r="D233" t="str">
            <v>CONSTRUCTORA LA ROCA CLR S A</v>
          </cell>
          <cell r="E233" t="str">
            <v>COSTO DE VENTAS</v>
          </cell>
        </row>
        <row r="234">
          <cell r="B234" t="str">
            <v xml:space="preserve">5.1.04.99           </v>
          </cell>
          <cell r="C234" t="str">
            <v>CIERRE MOI</v>
          </cell>
          <cell r="D234" t="str">
            <v>CONSTRUCTORA LA ROCA CLR S A</v>
          </cell>
          <cell r="E234" t="str">
            <v>COSTO DE VENTAS</v>
          </cell>
        </row>
        <row r="235">
          <cell r="B235" t="str">
            <v xml:space="preserve">5.1.05.             </v>
          </cell>
          <cell r="C235" t="str">
            <v>COSTOS</v>
          </cell>
          <cell r="D235" t="str">
            <v>CONSTRUCTORA LA ROCA CLR S A</v>
          </cell>
          <cell r="E235" t="str">
            <v>COSTO DE VENTAS</v>
          </cell>
        </row>
        <row r="236">
          <cell r="B236" t="str">
            <v xml:space="preserve">5.1.05.01           </v>
          </cell>
          <cell r="C236" t="str">
            <v>Costo de Ventas</v>
          </cell>
          <cell r="D236" t="str">
            <v>CONSTRUCTORA LA ROCA CLR S A</v>
          </cell>
          <cell r="E236" t="str">
            <v>COSTO DE VENTAS</v>
          </cell>
        </row>
        <row r="237">
          <cell r="B237" t="str">
            <v xml:space="preserve">5.1.05.02           </v>
          </cell>
          <cell r="C237" t="str">
            <v>Costo de Variacion estandar</v>
          </cell>
          <cell r="D237" t="str">
            <v>CONSTRUCTORA LA ROCA CLR S A</v>
          </cell>
          <cell r="E237" t="str">
            <v>COSTO DE VENTAS</v>
          </cell>
        </row>
        <row r="238">
          <cell r="B238" t="str">
            <v xml:space="preserve">6.                  </v>
          </cell>
          <cell r="C238" t="str">
            <v>GASTOS</v>
          </cell>
          <cell r="D238" t="str">
            <v>CONSTRUCTORA LA ROCA CLR S A</v>
          </cell>
        </row>
        <row r="239">
          <cell r="B239" t="str">
            <v xml:space="preserve">6.1.                </v>
          </cell>
          <cell r="C239" t="str">
            <v>GASTOS ADMINISTRACION</v>
          </cell>
          <cell r="D239" t="str">
            <v>CONSTRUCTORA LA ROCA CLR S A</v>
          </cell>
        </row>
        <row r="240">
          <cell r="B240" t="str">
            <v xml:space="preserve">6.1.01.             </v>
          </cell>
          <cell r="C240" t="str">
            <v>SUELDOS Y SALARIOS</v>
          </cell>
          <cell r="D240" t="str">
            <v>CONSTRUCTORA LA ROCA CLR S A</v>
          </cell>
        </row>
        <row r="241">
          <cell r="B241" t="str">
            <v xml:space="preserve">6.1.01.01           </v>
          </cell>
          <cell r="C241" t="str">
            <v>Sueldos</v>
          </cell>
          <cell r="D241" t="str">
            <v>CONSTRUCTORA LA ROCA CLR S A</v>
          </cell>
          <cell r="E241" t="str">
            <v>GASTOS ADMINISTRATIVOS</v>
          </cell>
        </row>
        <row r="242">
          <cell r="B242" t="str">
            <v xml:space="preserve">6.1.01.02           </v>
          </cell>
          <cell r="C242" t="str">
            <v>Horas Extras</v>
          </cell>
          <cell r="D242" t="str">
            <v>CONSTRUCTORA LA ROCA CLR S A</v>
          </cell>
          <cell r="E242" t="str">
            <v>GASTOS ADMINISTRATIVOS</v>
          </cell>
        </row>
        <row r="243">
          <cell r="B243" t="str">
            <v xml:space="preserve">6.1.01.03           </v>
          </cell>
          <cell r="C243" t="str">
            <v>Comisiones</v>
          </cell>
          <cell r="D243" t="str">
            <v>CONSTRUCTORA LA ROCA CLR S A</v>
          </cell>
          <cell r="E243" t="str">
            <v>GASTOS ADMINISTRATIVOS</v>
          </cell>
        </row>
        <row r="244">
          <cell r="B244" t="str">
            <v xml:space="preserve">6.1.01.04           </v>
          </cell>
          <cell r="C244" t="str">
            <v>Bonos, beneficios</v>
          </cell>
          <cell r="D244" t="str">
            <v>CONSTRUCTORA LA ROCA CLR S A</v>
          </cell>
          <cell r="E244" t="str">
            <v>GASTOS ADMINISTRATIVOS</v>
          </cell>
        </row>
        <row r="245">
          <cell r="B245" t="str">
            <v xml:space="preserve">6.1.01.05           </v>
          </cell>
          <cell r="C245" t="str">
            <v>Trabajos ocasionales</v>
          </cell>
          <cell r="D245" t="str">
            <v>CONSTRUCTORA LA ROCA CLR S A</v>
          </cell>
          <cell r="E245" t="str">
            <v>GASTOS ADMINISTRATIVOS</v>
          </cell>
        </row>
        <row r="246">
          <cell r="B246" t="str">
            <v xml:space="preserve">6.1.01.06           </v>
          </cell>
          <cell r="C246" t="str">
            <v>Indemnizaciones</v>
          </cell>
          <cell r="D246" t="str">
            <v>CONSTRUCTORA LA ROCA CLR S A</v>
          </cell>
          <cell r="E246" t="str">
            <v>GASTOS ADMINISTRATIVOS</v>
          </cell>
        </row>
        <row r="247">
          <cell r="B247" t="str">
            <v xml:space="preserve">6.1.01.07           </v>
          </cell>
          <cell r="C247" t="str">
            <v>Aporte Patronal</v>
          </cell>
          <cell r="D247" t="str">
            <v>CONSTRUCTORA LA ROCA CLR S A</v>
          </cell>
          <cell r="E247" t="str">
            <v>GASTOS ADMINISTRATIVOS</v>
          </cell>
        </row>
        <row r="248">
          <cell r="B248" t="str">
            <v xml:space="preserve">6.1.01.08           </v>
          </cell>
          <cell r="C248" t="str">
            <v>Fondo de Reserva</v>
          </cell>
          <cell r="D248" t="str">
            <v>CONSTRUCTORA LA ROCA CLR S A</v>
          </cell>
          <cell r="E248" t="str">
            <v>GASTOS ADMINISTRATIVOS</v>
          </cell>
        </row>
        <row r="249">
          <cell r="B249" t="str">
            <v xml:space="preserve">6.1.01.09           </v>
          </cell>
          <cell r="C249" t="str">
            <v>Vacaciones</v>
          </cell>
          <cell r="D249" t="str">
            <v>CONSTRUCTORA LA ROCA CLR S A</v>
          </cell>
          <cell r="E249" t="str">
            <v>GASTOS ADMINISTRATIVOS</v>
          </cell>
        </row>
        <row r="250">
          <cell r="B250" t="str">
            <v xml:space="preserve">6.1.01.10           </v>
          </cell>
          <cell r="C250" t="str">
            <v>D?cimo cuarto sueldo</v>
          </cell>
          <cell r="D250" t="str">
            <v>CONSTRUCTORA LA ROCA CLR S A</v>
          </cell>
          <cell r="E250" t="str">
            <v>GASTOS ADMINISTRATIVOS</v>
          </cell>
        </row>
        <row r="251">
          <cell r="B251" t="str">
            <v xml:space="preserve">6.1.01.11           </v>
          </cell>
          <cell r="C251" t="str">
            <v>D?cimo tercer sueldo</v>
          </cell>
          <cell r="D251" t="str">
            <v>CONSTRUCTORA LA ROCA CLR S A</v>
          </cell>
          <cell r="E251" t="str">
            <v>GASTOS ADMINISTRATIVOS</v>
          </cell>
        </row>
        <row r="252">
          <cell r="B252" t="str">
            <v xml:space="preserve">6.1.01.12           </v>
          </cell>
          <cell r="C252" t="str">
            <v>Atencion medica personal</v>
          </cell>
          <cell r="D252" t="str">
            <v>CONSTRUCTORA LA ROCA CLR S A</v>
          </cell>
          <cell r="E252" t="str">
            <v>GASTOS ADMINISTRATIVOS</v>
          </cell>
        </row>
        <row r="253">
          <cell r="B253" t="str">
            <v xml:space="preserve">6.1.01.13           </v>
          </cell>
          <cell r="C253" t="str">
            <v>Alimentaci½n personal</v>
          </cell>
          <cell r="D253" t="str">
            <v>CONSTRUCTORA LA ROCA CLR S A</v>
          </cell>
          <cell r="E253" t="str">
            <v>GASTOS ADMINISTRATIVOS</v>
          </cell>
        </row>
        <row r="254">
          <cell r="B254" t="str">
            <v xml:space="preserve">6.1.01.14           </v>
          </cell>
          <cell r="C254" t="str">
            <v>Agua potable y otros</v>
          </cell>
          <cell r="D254" t="str">
            <v>CONSTRUCTORA LA ROCA CLR S A</v>
          </cell>
          <cell r="E254" t="str">
            <v>GASTOS ADMINISTRATIVOS</v>
          </cell>
        </row>
        <row r="255">
          <cell r="B255" t="str">
            <v xml:space="preserve">6.1.01.15           </v>
          </cell>
          <cell r="C255" t="str">
            <v>Atenciones a Clientes/Empleado</v>
          </cell>
          <cell r="D255" t="str">
            <v>CONSTRUCTORA LA ROCA CLR S A</v>
          </cell>
          <cell r="E255" t="str">
            <v>GASTOS ADMINISTRATIVOS</v>
          </cell>
        </row>
        <row r="256">
          <cell r="B256" t="str">
            <v xml:space="preserve">6.1.01.16           </v>
          </cell>
          <cell r="C256" t="str">
            <v>Instalaciones Nuevo local</v>
          </cell>
          <cell r="D256" t="str">
            <v>CONSTRUCTORA LA ROCA CLR S A</v>
          </cell>
          <cell r="E256" t="str">
            <v>GASTOS ADMINISTRATIVOS</v>
          </cell>
        </row>
        <row r="257">
          <cell r="B257" t="str">
            <v xml:space="preserve">6.1.01.17           </v>
          </cell>
          <cell r="C257" t="str">
            <v>Mantenimiento Oficina</v>
          </cell>
          <cell r="D257" t="str">
            <v>CONSTRUCTORA LA ROCA CLR S A</v>
          </cell>
          <cell r="E257" t="str">
            <v>GASTOS ADMINISTRATIVOS</v>
          </cell>
        </row>
        <row r="258">
          <cell r="B258" t="str">
            <v xml:space="preserve">6.1.01.18           </v>
          </cell>
          <cell r="C258" t="str">
            <v>Telefono, internet</v>
          </cell>
          <cell r="D258" t="str">
            <v>CONSTRUCTORA LA ROCA CLR S A</v>
          </cell>
          <cell r="E258" t="str">
            <v>GASTOS ADMINISTRATIVOS</v>
          </cell>
        </row>
        <row r="259">
          <cell r="B259" t="str">
            <v xml:space="preserve">6.1.01.19           </v>
          </cell>
          <cell r="C259" t="str">
            <v>Luz Electrica</v>
          </cell>
          <cell r="D259" t="str">
            <v>CONSTRUCTORA LA ROCA CLR S A</v>
          </cell>
          <cell r="E259" t="str">
            <v>GASTOS ADMINISTRATIVOS</v>
          </cell>
        </row>
        <row r="260">
          <cell r="B260" t="str">
            <v xml:space="preserve">6.1.01.20           </v>
          </cell>
          <cell r="C260" t="str">
            <v>Mulempl (otros ingresos)</v>
          </cell>
          <cell r="D260" t="str">
            <v>CONSTRUCTORA LA ROCA CLR S A</v>
          </cell>
          <cell r="E260" t="str">
            <v>GASTOS ADMINISTRATIVOS</v>
          </cell>
        </row>
        <row r="261">
          <cell r="B261" t="str">
            <v xml:space="preserve">6.1.01.21           </v>
          </cell>
          <cell r="C261" t="str">
            <v>Gasto IVA</v>
          </cell>
          <cell r="D261" t="str">
            <v>CONSTRUCTORA LA ROCA CLR S A</v>
          </cell>
          <cell r="E261" t="str">
            <v>GASTOS ADMINISTRATIVOS</v>
          </cell>
        </row>
        <row r="262">
          <cell r="B262" t="str">
            <v xml:space="preserve">6.1.01.22           </v>
          </cell>
          <cell r="C262" t="str">
            <v>Depreciaciones</v>
          </cell>
          <cell r="D262" t="str">
            <v>CONSTRUCTORA LA ROCA CLR S A</v>
          </cell>
          <cell r="E262" t="str">
            <v>GASTOS ADMINISTRATIVOS</v>
          </cell>
        </row>
        <row r="263">
          <cell r="B263" t="str">
            <v xml:space="preserve">6.1.01.23           </v>
          </cell>
          <cell r="C263" t="str">
            <v>Mantenimiento Vehiculos</v>
          </cell>
          <cell r="D263" t="str">
            <v>CONSTRUCTORA LA ROCA CLR S A</v>
          </cell>
          <cell r="E263" t="str">
            <v>GASTOS ADMINISTRATIVOS</v>
          </cell>
        </row>
        <row r="264">
          <cell r="B264" t="str">
            <v xml:space="preserve">6.1.01.24           </v>
          </cell>
          <cell r="C264" t="str">
            <v>Combustible Vehiculos</v>
          </cell>
          <cell r="D264" t="str">
            <v>CONSTRUCTORA LA ROCA CLR S A</v>
          </cell>
          <cell r="E264" t="str">
            <v>GASTOS ADMINISTRATIVOS</v>
          </cell>
        </row>
        <row r="265">
          <cell r="B265" t="str">
            <v xml:space="preserve">6.1.01.25           </v>
          </cell>
          <cell r="C265" t="str">
            <v>Transporte</v>
          </cell>
          <cell r="D265" t="str">
            <v>CONSTRUCTORA LA ROCA CLR S A</v>
          </cell>
          <cell r="E265" t="str">
            <v>GASTOS ADMINISTRATIVOS</v>
          </cell>
        </row>
        <row r="266">
          <cell r="B266" t="str">
            <v xml:space="preserve">6.1.01.26           </v>
          </cell>
          <cell r="C266" t="str">
            <v>Matriculacion Vehicular</v>
          </cell>
          <cell r="D266" t="str">
            <v>CONSTRUCTORA LA ROCA CLR S A</v>
          </cell>
          <cell r="E266" t="str">
            <v>GASTOS ADMINISTRATIVOS</v>
          </cell>
        </row>
        <row r="267">
          <cell r="B267" t="str">
            <v xml:space="preserve">6.1.01.27           </v>
          </cell>
          <cell r="C267" t="str">
            <v>Equipos e Insumos Medicos</v>
          </cell>
          <cell r="D267" t="str">
            <v>CONSTRUCTORA LA ROCA CLR S A</v>
          </cell>
          <cell r="E267" t="str">
            <v>GASTOS ADMINISTRATIVOS</v>
          </cell>
        </row>
        <row r="268">
          <cell r="B268" t="str">
            <v xml:space="preserve">6.1.01.28           </v>
          </cell>
          <cell r="C268" t="str">
            <v>Alimentaciòn Ejecutivos</v>
          </cell>
          <cell r="D268" t="str">
            <v>CONSTRUCTORA LA ROCA CLR S A</v>
          </cell>
          <cell r="E268" t="str">
            <v>GASTOS ADMINISTRATIVOS</v>
          </cell>
        </row>
        <row r="269">
          <cell r="B269" t="str">
            <v xml:space="preserve">6.1.02.             </v>
          </cell>
          <cell r="C269" t="str">
            <v>OTROS GASTOS ADMINISTRATIVOS</v>
          </cell>
          <cell r="D269" t="str">
            <v>CONSTRUCTORA LA ROCA CLR S A</v>
          </cell>
        </row>
        <row r="270">
          <cell r="B270" t="str">
            <v xml:space="preserve">6.1.02.01           </v>
          </cell>
          <cell r="C270" t="str">
            <v>Arriendo</v>
          </cell>
          <cell r="D270" t="str">
            <v>CONSTRUCTORA LA ROCA CLR S A</v>
          </cell>
          <cell r="E270" t="str">
            <v>GASTOS ADMINISTRATIVOS</v>
          </cell>
        </row>
        <row r="271">
          <cell r="B271" t="str">
            <v xml:space="preserve">6.1.02.02           </v>
          </cell>
          <cell r="C271" t="str">
            <v>Agasajos y festejos</v>
          </cell>
          <cell r="D271" t="str">
            <v>CONSTRUCTORA LA ROCA CLR S A</v>
          </cell>
          <cell r="E271" t="str">
            <v>GASTOS ADMINISTRATIVOS</v>
          </cell>
        </row>
        <row r="272">
          <cell r="B272" t="str">
            <v xml:space="preserve">6.1.02.03           </v>
          </cell>
          <cell r="C272" t="str">
            <v>Contribuciones , permisos y ot</v>
          </cell>
          <cell r="D272" t="str">
            <v>CONSTRUCTORA LA ROCA CLR S A</v>
          </cell>
          <cell r="E272" t="str">
            <v>GASTOS ADMINISTRATIVOS</v>
          </cell>
        </row>
        <row r="273">
          <cell r="B273" t="str">
            <v xml:space="preserve">6.1.02.04           </v>
          </cell>
          <cell r="C273" t="str">
            <v>Utiles-sumin.ofic-limpieza</v>
          </cell>
          <cell r="D273" t="str">
            <v>CONSTRUCTORA LA ROCA CLR S A</v>
          </cell>
          <cell r="E273" t="str">
            <v>GASTOS ADMINISTRATIVOS</v>
          </cell>
        </row>
        <row r="274">
          <cell r="B274" t="str">
            <v xml:space="preserve">6.1.02.05           </v>
          </cell>
          <cell r="C274" t="str">
            <v>Mantenimiento Oficina</v>
          </cell>
          <cell r="D274" t="str">
            <v>CONSTRUCTORA LA ROCA CLR S A</v>
          </cell>
          <cell r="E274" t="str">
            <v>GASTOS ADMINISTRATIVOS</v>
          </cell>
        </row>
        <row r="275">
          <cell r="B275" t="str">
            <v xml:space="preserve">6.1.02.06           </v>
          </cell>
          <cell r="C275" t="str">
            <v>Viaticos y Movilizacion</v>
          </cell>
          <cell r="D275" t="str">
            <v>CONSTRUCTORA LA ROCA CLR S A</v>
          </cell>
          <cell r="E275" t="str">
            <v>GASTOS ADMINISTRATIVOS</v>
          </cell>
        </row>
        <row r="276">
          <cell r="B276" t="str">
            <v xml:space="preserve">6.1.02.07           </v>
          </cell>
          <cell r="C276" t="str">
            <v>Ofertas,licitaciones y polizas</v>
          </cell>
          <cell r="D276" t="str">
            <v>CONSTRUCTORA LA ROCA CLR S A</v>
          </cell>
          <cell r="E276" t="str">
            <v>GASTOS ADMINISTRATIVOS</v>
          </cell>
        </row>
        <row r="277">
          <cell r="B277" t="str">
            <v xml:space="preserve">6.1.02.08           </v>
          </cell>
          <cell r="C277" t="str">
            <v>Publicidad y propaganda</v>
          </cell>
          <cell r="D277" t="str">
            <v>CONSTRUCTORA LA ROCA CLR S A</v>
          </cell>
          <cell r="E277" t="str">
            <v>GASTOS ADMINISTRATIVOS</v>
          </cell>
        </row>
        <row r="278">
          <cell r="B278" t="str">
            <v xml:space="preserve">6.1.02.09           </v>
          </cell>
          <cell r="C278" t="str">
            <v>Servicios Profesionales</v>
          </cell>
          <cell r="D278" t="str">
            <v>CONSTRUCTORA LA ROCA CLR S A</v>
          </cell>
          <cell r="E278" t="str">
            <v>GASTOS ADMINISTRATIVOS</v>
          </cell>
        </row>
        <row r="279">
          <cell r="B279" t="str">
            <v xml:space="preserve">6.1.02.10           </v>
          </cell>
          <cell r="C279" t="str">
            <v>interes, multas impuestos</v>
          </cell>
          <cell r="D279" t="str">
            <v>CONSTRUCTORA LA ROCA CLR S A</v>
          </cell>
          <cell r="E279" t="str">
            <v>GASTOS ADMINISTRATIVOS</v>
          </cell>
        </row>
        <row r="280">
          <cell r="B280" t="str">
            <v xml:space="preserve">6.1.02.11           </v>
          </cell>
          <cell r="C280" t="str">
            <v>Vigilancia</v>
          </cell>
          <cell r="D280" t="str">
            <v>CONSTRUCTORA LA ROCA CLR S A</v>
          </cell>
          <cell r="E280" t="str">
            <v>GASTOS ADMINISTRATIVOS</v>
          </cell>
        </row>
        <row r="281">
          <cell r="B281" t="str">
            <v xml:space="preserve">6.1.02.12           </v>
          </cell>
          <cell r="C281" t="str">
            <v>Capacitacion del Personal</v>
          </cell>
          <cell r="D281" t="str">
            <v>CONSTRUCTORA LA ROCA CLR S A</v>
          </cell>
          <cell r="E281" t="str">
            <v>GASTOS ADMINISTRATIVOS</v>
          </cell>
        </row>
        <row r="282">
          <cell r="B282" t="str">
            <v xml:space="preserve">6.1.02.13           </v>
          </cell>
          <cell r="C282" t="str">
            <v>Gastos varios (caja chica)</v>
          </cell>
          <cell r="D282" t="str">
            <v>CONSTRUCTORA LA ROCA CLR S A</v>
          </cell>
          <cell r="E282" t="str">
            <v>GASTOS ADMINISTRATIVOS</v>
          </cell>
        </row>
        <row r="283">
          <cell r="B283" t="str">
            <v xml:space="preserve">6.1.02.14           </v>
          </cell>
          <cell r="C283" t="str">
            <v>Gastos Software</v>
          </cell>
          <cell r="D283" t="str">
            <v>CONSTRUCTORA LA ROCA CLR S A</v>
          </cell>
          <cell r="E283" t="str">
            <v>GASTOS ADMINISTRATIVOS</v>
          </cell>
        </row>
        <row r="284">
          <cell r="B284" t="str">
            <v xml:space="preserve">6.1.02.15           </v>
          </cell>
          <cell r="C284" t="str">
            <v>Gastos de Importación</v>
          </cell>
          <cell r="D284" t="str">
            <v>CONSTRUCTORA LA ROCA CLR S A</v>
          </cell>
          <cell r="E284" t="str">
            <v>GASTOS ADMINISTRATIVOS</v>
          </cell>
        </row>
        <row r="285">
          <cell r="B285" t="str">
            <v xml:space="preserve">6.2.                </v>
          </cell>
          <cell r="C285" t="str">
            <v>GASTOS DE VENTAS</v>
          </cell>
          <cell r="D285" t="str">
            <v>CONSTRUCTORA LA ROCA CLR S A</v>
          </cell>
        </row>
        <row r="286">
          <cell r="B286" t="str">
            <v xml:space="preserve">6.2.01.             </v>
          </cell>
          <cell r="C286" t="str">
            <v>SUELDOS Y SALARIOS</v>
          </cell>
          <cell r="D286" t="str">
            <v>CONSTRUCTORA LA ROCA CLR S A</v>
          </cell>
        </row>
        <row r="287">
          <cell r="B287" t="str">
            <v xml:space="preserve">6.2.01.01           </v>
          </cell>
          <cell r="C287" t="str">
            <v>Sueldos</v>
          </cell>
          <cell r="D287" t="str">
            <v>CONSTRUCTORA LA ROCA CLR S A</v>
          </cell>
          <cell r="E287" t="str">
            <v>GASTOS DE VENTAS</v>
          </cell>
        </row>
        <row r="288">
          <cell r="B288" t="str">
            <v xml:space="preserve">6.2.01.02           </v>
          </cell>
          <cell r="C288" t="str">
            <v>Horas Extras</v>
          </cell>
          <cell r="D288" t="str">
            <v>CONSTRUCTORA LA ROCA CLR S A</v>
          </cell>
          <cell r="E288" t="str">
            <v>GASTOS DE VENTAS</v>
          </cell>
        </row>
        <row r="289">
          <cell r="B289" t="str">
            <v xml:space="preserve">6.2.01.03           </v>
          </cell>
          <cell r="C289" t="str">
            <v>Aporte Patronal</v>
          </cell>
          <cell r="D289" t="str">
            <v>CONSTRUCTORA LA ROCA CLR S A</v>
          </cell>
          <cell r="E289" t="str">
            <v>GASTOS DE VENTAS</v>
          </cell>
        </row>
        <row r="290">
          <cell r="B290" t="str">
            <v xml:space="preserve">6.2.01.04           </v>
          </cell>
          <cell r="C290" t="str">
            <v>Decimo cuarto sueldo</v>
          </cell>
          <cell r="D290" t="str">
            <v>CONSTRUCTORA LA ROCA CLR S A</v>
          </cell>
          <cell r="E290" t="str">
            <v>GASTOS DE VENTAS</v>
          </cell>
        </row>
        <row r="291">
          <cell r="B291" t="str">
            <v xml:space="preserve">6.2.01.05           </v>
          </cell>
          <cell r="C291" t="str">
            <v>Decimo tercer sueldo</v>
          </cell>
          <cell r="D291" t="str">
            <v>CONSTRUCTORA LA ROCA CLR S A</v>
          </cell>
          <cell r="E291" t="str">
            <v>GASTOS DE VENTAS</v>
          </cell>
        </row>
        <row r="292">
          <cell r="B292" t="str">
            <v xml:space="preserve">6.2.01.06           </v>
          </cell>
          <cell r="C292" t="str">
            <v>Fondo de Reserva</v>
          </cell>
          <cell r="D292" t="str">
            <v>CONSTRUCTORA LA ROCA CLR S A</v>
          </cell>
          <cell r="E292" t="str">
            <v>GASTOS DE VENTAS</v>
          </cell>
        </row>
        <row r="293">
          <cell r="B293" t="str">
            <v xml:space="preserve">6.2.02.             </v>
          </cell>
          <cell r="C293" t="str">
            <v>OTROS GASTOS VENTAS</v>
          </cell>
          <cell r="D293" t="str">
            <v>CONSTRUCTORA LA ROCA CLR S A</v>
          </cell>
        </row>
        <row r="294">
          <cell r="B294" t="str">
            <v xml:space="preserve">6.2.02.01           </v>
          </cell>
          <cell r="C294" t="str">
            <v>Instalaciones</v>
          </cell>
          <cell r="D294" t="str">
            <v>CONSTRUCTORA LA ROCA CLR S A</v>
          </cell>
          <cell r="E294" t="str">
            <v>GASTOS DE VENTAS</v>
          </cell>
        </row>
        <row r="295">
          <cell r="B295" t="str">
            <v xml:space="preserve">6.2.02.02           </v>
          </cell>
          <cell r="C295" t="str">
            <v>Agasajos y festejos</v>
          </cell>
          <cell r="D295" t="str">
            <v>CONSTRUCTORA LA ROCA CLR S A</v>
          </cell>
          <cell r="E295" t="str">
            <v>GASTOS DE VENTAS</v>
          </cell>
        </row>
        <row r="296">
          <cell r="B296" t="str">
            <v xml:space="preserve">6.2.02.03           </v>
          </cell>
          <cell r="C296" t="str">
            <v>Contribuciones , permisos y ot</v>
          </cell>
          <cell r="D296" t="str">
            <v>CONSTRUCTORA LA ROCA CLR S A</v>
          </cell>
          <cell r="E296" t="str">
            <v>GASTOS DE VENTAS</v>
          </cell>
        </row>
        <row r="297">
          <cell r="B297" t="str">
            <v xml:space="preserve">6.2.02.04           </v>
          </cell>
          <cell r="C297" t="str">
            <v>Utiles-suministros oficina</v>
          </cell>
          <cell r="D297" t="str">
            <v>CONSTRUCTORA LA ROCA CLR S A</v>
          </cell>
          <cell r="E297" t="str">
            <v>GASTOS DE VENTAS</v>
          </cell>
        </row>
        <row r="298">
          <cell r="B298" t="str">
            <v xml:space="preserve">6.2.02.05           </v>
          </cell>
          <cell r="C298" t="str">
            <v>Mantenimiento Oficina</v>
          </cell>
          <cell r="D298" t="str">
            <v>CONSTRUCTORA LA ROCA CLR S A</v>
          </cell>
          <cell r="E298" t="str">
            <v>GASTOS DE VENTAS</v>
          </cell>
        </row>
        <row r="299">
          <cell r="B299" t="str">
            <v xml:space="preserve">6.2.02.06           </v>
          </cell>
          <cell r="C299" t="str">
            <v>Viaticos y Movilizacion</v>
          </cell>
          <cell r="D299" t="str">
            <v>CONSTRUCTORA LA ROCA CLR S A</v>
          </cell>
          <cell r="E299" t="str">
            <v>GASTOS DE VENTAS</v>
          </cell>
        </row>
        <row r="300">
          <cell r="B300" t="str">
            <v xml:space="preserve">6.2.02.07           </v>
          </cell>
          <cell r="C300" t="str">
            <v>Ofertas,licitaciones y polizas</v>
          </cell>
          <cell r="D300" t="str">
            <v>CONSTRUCTORA LA ROCA CLR S A</v>
          </cell>
          <cell r="E300" t="str">
            <v>GASTOS DE VENTAS</v>
          </cell>
        </row>
        <row r="301">
          <cell r="B301" t="str">
            <v xml:space="preserve">6.2.02.08           </v>
          </cell>
          <cell r="C301" t="str">
            <v>Publicidad y propaganda</v>
          </cell>
          <cell r="D301" t="str">
            <v>CONSTRUCTORA LA ROCA CLR S A</v>
          </cell>
          <cell r="E301" t="str">
            <v>GASTOS DE VENTAS</v>
          </cell>
        </row>
        <row r="302">
          <cell r="B302" t="str">
            <v xml:space="preserve">6.2.02.09           </v>
          </cell>
          <cell r="C302" t="str">
            <v>Servicios Profesionales</v>
          </cell>
          <cell r="D302" t="str">
            <v>CONSTRUCTORA LA ROCA CLR S A</v>
          </cell>
          <cell r="E302" t="str">
            <v>GASTOS DE VENTAS</v>
          </cell>
        </row>
        <row r="303">
          <cell r="B303" t="str">
            <v xml:space="preserve">6.2.02.10           </v>
          </cell>
          <cell r="C303" t="str">
            <v>interes, multas impuestos</v>
          </cell>
          <cell r="D303" t="str">
            <v>CONSTRUCTORA LA ROCA CLR S A</v>
          </cell>
          <cell r="E303" t="str">
            <v>GASTOS DE VENTAS</v>
          </cell>
        </row>
        <row r="304">
          <cell r="B304" t="str">
            <v xml:space="preserve">6.2.02.11           </v>
          </cell>
          <cell r="C304" t="str">
            <v>Vigilancia</v>
          </cell>
          <cell r="D304" t="str">
            <v>CONSTRUCTORA LA ROCA CLR S A</v>
          </cell>
          <cell r="E304" t="str">
            <v>GASTOS DE VENTAS</v>
          </cell>
        </row>
        <row r="305">
          <cell r="B305" t="str">
            <v xml:space="preserve">6.2.02.12           </v>
          </cell>
          <cell r="C305" t="str">
            <v>Gastos varios</v>
          </cell>
          <cell r="D305" t="str">
            <v>CONSTRUCTORA LA ROCA CLR S A</v>
          </cell>
          <cell r="E305" t="str">
            <v>GASTOS DE VENTAS</v>
          </cell>
        </row>
        <row r="306">
          <cell r="B306" t="str">
            <v xml:space="preserve">6.2.02.13           </v>
          </cell>
          <cell r="C306" t="str">
            <v>Gasto no Deducible</v>
          </cell>
          <cell r="D306" t="str">
            <v>CONSTRUCTORA LA ROCA CLR S A</v>
          </cell>
          <cell r="E306" t="str">
            <v>GASTOS DE VENTAS</v>
          </cell>
        </row>
        <row r="307">
          <cell r="B307" t="str">
            <v xml:space="preserve">6.3.                </v>
          </cell>
          <cell r="C307" t="str">
            <v>GASTOS FINANCIEROS</v>
          </cell>
          <cell r="D307" t="str">
            <v>CONSTRUCTORA LA ROCA CLR S A</v>
          </cell>
        </row>
        <row r="308">
          <cell r="B308" t="str">
            <v xml:space="preserve">6.3.01.             </v>
          </cell>
          <cell r="C308" t="str">
            <v>GASTOS FINANCIEROS</v>
          </cell>
          <cell r="D308" t="str">
            <v>CONSTRUCTORA LA ROCA CLR S A</v>
          </cell>
        </row>
        <row r="309">
          <cell r="B309" t="str">
            <v xml:space="preserve">6.3.01.01           </v>
          </cell>
          <cell r="C309" t="str">
            <v>Gastos y Comisiones Bancarias</v>
          </cell>
          <cell r="D309" t="str">
            <v>CONSTRUCTORA LA ROCA CLR S A</v>
          </cell>
          <cell r="E309" t="str">
            <v>GASTOS FINANCIEROS</v>
          </cell>
        </row>
        <row r="310">
          <cell r="B310" t="str">
            <v xml:space="preserve">6.3.01.02           </v>
          </cell>
          <cell r="C310" t="str">
            <v>Intereses Entidades Financiera</v>
          </cell>
          <cell r="D310" t="str">
            <v>CONSTRUCTORA LA ROCA CLR S A</v>
          </cell>
          <cell r="E310" t="str">
            <v>GASTOS FINANCIEROS</v>
          </cell>
        </row>
        <row r="311">
          <cell r="B311" t="str">
            <v xml:space="preserve">6.3.01.03           </v>
          </cell>
          <cell r="C311" t="str">
            <v>15% Participacion Trabajadores</v>
          </cell>
          <cell r="D311" t="str">
            <v>CONSTRUCTORA LA ROCA CLR S A</v>
          </cell>
          <cell r="E311" t="str">
            <v>PARTICIPACION A TRABAJADORES</v>
          </cell>
        </row>
        <row r="312">
          <cell r="B312" t="str">
            <v xml:space="preserve">6.3.01.04           </v>
          </cell>
          <cell r="C312" t="str">
            <v>Impuesto a la Renta</v>
          </cell>
          <cell r="D312" t="str">
            <v>CONSTRUCTORA LA ROCA CLR S A</v>
          </cell>
          <cell r="E312" t="str">
            <v>IMPUESTO A LA RENTA</v>
          </cell>
        </row>
        <row r="313">
          <cell r="B313" t="str">
            <v xml:space="preserve">7.                  </v>
          </cell>
          <cell r="C313" t="str">
            <v xml:space="preserve">COSTOS PROYECTOS </v>
          </cell>
          <cell r="D313" t="str">
            <v>CONSTRUCTORA LA ROCA CLR S A</v>
          </cell>
        </row>
        <row r="314">
          <cell r="B314" t="str">
            <v xml:space="preserve">7.1.                </v>
          </cell>
          <cell r="C314" t="str">
            <v>PROYECTOS</v>
          </cell>
          <cell r="D314" t="str">
            <v>CONSTRUCTORA LA ROCA CLR S A</v>
          </cell>
        </row>
        <row r="315">
          <cell r="B315" t="str">
            <v xml:space="preserve">7.1.01              </v>
          </cell>
          <cell r="C315" t="str">
            <v>Mantenimiento Vehiculos Proyectos</v>
          </cell>
          <cell r="D315" t="str">
            <v>CONSTRUCTORA LA ROCA CLR S A</v>
          </cell>
          <cell r="E315" t="str">
            <v>COSTO DE VENTAS</v>
          </cell>
        </row>
        <row r="316">
          <cell r="B316" t="str">
            <v xml:space="preserve">7.1.02              </v>
          </cell>
          <cell r="C316" t="str">
            <v>Mantenimiento Maquinaria Proyectos</v>
          </cell>
          <cell r="D316" t="str">
            <v>CONSTRUCTORA LA ROCA CLR S A</v>
          </cell>
          <cell r="E316" t="str">
            <v>COSTO DE VENTAS</v>
          </cell>
        </row>
        <row r="317">
          <cell r="B317" t="str">
            <v xml:space="preserve">7.1.03              </v>
          </cell>
          <cell r="C317" t="str">
            <v>Mantenimiento Instalaciones Proyectos</v>
          </cell>
          <cell r="D317" t="str">
            <v>CONSTRUCTORA LA ROCA CLR S A</v>
          </cell>
          <cell r="E317" t="str">
            <v>COSTO DE VENTAS</v>
          </cell>
        </row>
        <row r="318">
          <cell r="B318" t="str">
            <v xml:space="preserve">7.1.04              </v>
          </cell>
          <cell r="C318" t="str">
            <v>Combustible Vehiculos Proyectos</v>
          </cell>
          <cell r="D318" t="str">
            <v>CONSTRUCTORA LA ROCA CLR S A</v>
          </cell>
          <cell r="E318" t="str">
            <v>COSTO DE VENTAS</v>
          </cell>
        </row>
        <row r="319">
          <cell r="B319" t="str">
            <v xml:space="preserve">7.1.05              </v>
          </cell>
          <cell r="C319" t="str">
            <v>Alimentacion Personal Proyectos</v>
          </cell>
          <cell r="D319" t="str">
            <v>CONSTRUCTORA LA ROCA CLR S A</v>
          </cell>
          <cell r="E319" t="str">
            <v>COSTO DE VENTAS</v>
          </cell>
        </row>
        <row r="320">
          <cell r="B320" t="str">
            <v xml:space="preserve">7.1.06              </v>
          </cell>
          <cell r="C320" t="str">
            <v>Alquiler de Maquinaria Proyectos</v>
          </cell>
          <cell r="D320" t="str">
            <v>CONSTRUCTORA LA ROCA CLR S A</v>
          </cell>
          <cell r="E320" t="str">
            <v>COSTO DE VENTAS</v>
          </cell>
        </row>
        <row r="321">
          <cell r="B321" t="str">
            <v xml:space="preserve">7.1.07              </v>
          </cell>
          <cell r="C321" t="str">
            <v>Herramientasy materiales Proyectos</v>
          </cell>
          <cell r="D321" t="str">
            <v>CONSTRUCTORA LA ROCA CLR S A</v>
          </cell>
          <cell r="E321" t="str">
            <v>COSTO DE VENTAS</v>
          </cell>
        </row>
        <row r="322">
          <cell r="B322" t="str">
            <v xml:space="preserve">7.1.08              </v>
          </cell>
          <cell r="C322" t="str">
            <v>Costos Varios (Caja Chica) Proyectos</v>
          </cell>
          <cell r="D322" t="str">
            <v>CONSTRUCTORA LA ROCA CLR S A</v>
          </cell>
          <cell r="E322" t="str">
            <v>COSTO DE VENTAS</v>
          </cell>
        </row>
        <row r="323">
          <cell r="B323" t="str">
            <v xml:space="preserve">7.1.09              </v>
          </cell>
          <cell r="C323" t="str">
            <v>Seguridad y Vigiliancia Proyectos</v>
          </cell>
          <cell r="D323" t="str">
            <v>CONSTRUCTORA LA ROCA CLR S A</v>
          </cell>
          <cell r="E323" t="str">
            <v>COSTO DE VENTAS</v>
          </cell>
        </row>
        <row r="324">
          <cell r="B324" t="str">
            <v xml:space="preserve">7.1.10              </v>
          </cell>
          <cell r="C324" t="str">
            <v>Costo no Deducible Proyectos</v>
          </cell>
          <cell r="D324" t="str">
            <v>CONSTRUCTORA LA ROCA CLR S A</v>
          </cell>
          <cell r="E324" t="str">
            <v>COSTO DE VENTAS</v>
          </cell>
        </row>
        <row r="325">
          <cell r="B325" t="str">
            <v xml:space="preserve">7.1.11              </v>
          </cell>
          <cell r="C325" t="str">
            <v>Honorarios obra y Planta Proyectos</v>
          </cell>
          <cell r="D325" t="str">
            <v>CONSTRUCTORA LA ROCA CLR S A</v>
          </cell>
          <cell r="E325" t="str">
            <v>COSTO DE VENTAS</v>
          </cell>
        </row>
        <row r="326">
          <cell r="B326" t="str">
            <v xml:space="preserve">7.1.12              </v>
          </cell>
          <cell r="C326" t="str">
            <v>Reparaciones  y Servicios Proyectos</v>
          </cell>
          <cell r="D326" t="str">
            <v>CONSTRUCTORA LA ROCA CLR S A</v>
          </cell>
          <cell r="E326" t="str">
            <v>COSTO DE VENTAS</v>
          </cell>
        </row>
        <row r="327">
          <cell r="B327" t="str">
            <v xml:space="preserve">7.1.13              </v>
          </cell>
          <cell r="C327" t="str">
            <v>Seguros Activos Fijos Polizas Proyectos</v>
          </cell>
          <cell r="D327" t="str">
            <v>CONSTRUCTORA LA ROCA CLR S A</v>
          </cell>
          <cell r="E327" t="str">
            <v>COSTO DE VENTAS</v>
          </cell>
        </row>
        <row r="328">
          <cell r="B328" t="str">
            <v xml:space="preserve">7.1.14              </v>
          </cell>
          <cell r="C328" t="str">
            <v>Equipo de Proteccion personal Proyectos</v>
          </cell>
          <cell r="D328" t="str">
            <v>CONSTRUCTORA LA ROCA CLR S A</v>
          </cell>
          <cell r="E328" t="str">
            <v>COSTO DE VENTAS</v>
          </cell>
        </row>
        <row r="329">
          <cell r="B329" t="str">
            <v xml:space="preserve">7.1.15              </v>
          </cell>
          <cell r="C329" t="str">
            <v>Consumo de discos Proyectos</v>
          </cell>
          <cell r="D329" t="str">
            <v>CONSTRUCTORA LA ROCA CLR S A</v>
          </cell>
          <cell r="E329" t="str">
            <v>COSTO DE VENTAS</v>
          </cell>
        </row>
        <row r="330">
          <cell r="B330" t="str">
            <v xml:space="preserve">7.1.16              </v>
          </cell>
          <cell r="C330" t="str">
            <v>Transporte Proyectos</v>
          </cell>
          <cell r="D330" t="str">
            <v>CONSTRUCTORA LA ROCA CLR S A</v>
          </cell>
          <cell r="E330" t="str">
            <v>COSTO DE VENTAS</v>
          </cell>
        </row>
        <row r="331">
          <cell r="B331" t="str">
            <v xml:space="preserve">7.1.17              </v>
          </cell>
          <cell r="C331" t="str">
            <v>Ropa de Trabajo Proyectos</v>
          </cell>
          <cell r="D331" t="str">
            <v>CONSTRUCTORA LA ROCA CLR S A</v>
          </cell>
          <cell r="E331" t="str">
            <v>COSTO DE VENTAS</v>
          </cell>
        </row>
        <row r="332">
          <cell r="B332" t="str">
            <v xml:space="preserve">7.1.18              </v>
          </cell>
          <cell r="C332" t="str">
            <v>Servicios Profesionales Costo Proyectos</v>
          </cell>
          <cell r="D332" t="str">
            <v>CONSTRUCTORA LA ROCA CLR S A</v>
          </cell>
          <cell r="E332" t="str">
            <v>COSTO DE VENTAS</v>
          </cell>
        </row>
        <row r="333">
          <cell r="B333" t="str">
            <v xml:space="preserve">7.1.19              </v>
          </cell>
          <cell r="C333" t="str">
            <v>Gastos de Importacion Proyectos</v>
          </cell>
          <cell r="D333" t="str">
            <v>CONSTRUCTORA LA ROCA CLR S A</v>
          </cell>
          <cell r="E333" t="str">
            <v>COSTO DE VENTAS</v>
          </cell>
        </row>
        <row r="334">
          <cell r="B334" t="str">
            <v xml:space="preserve">7.1.20              </v>
          </cell>
          <cell r="C334" t="str">
            <v>Viáticos y Movilización Proyectos</v>
          </cell>
          <cell r="D334" t="str">
            <v>CONSTRUCTORA LA ROCA CLR S A</v>
          </cell>
          <cell r="E334" t="str">
            <v>COSTO DE VENTAS</v>
          </cell>
        </row>
        <row r="335">
          <cell r="B335" t="str">
            <v xml:space="preserve">7.1.21              </v>
          </cell>
          <cell r="C335" t="str">
            <v>Gasto Arriendo Proyectos</v>
          </cell>
          <cell r="D335" t="str">
            <v>CONSTRUCTORA LA ROCA CLR S A</v>
          </cell>
          <cell r="E335" t="str">
            <v>COSTO DE VENTAS</v>
          </cell>
        </row>
        <row r="336">
          <cell r="B336" t="str">
            <v xml:space="preserve">7.1.22              </v>
          </cell>
          <cell r="C336" t="str">
            <v>Utiles-suministros oficina Proyectos</v>
          </cell>
          <cell r="D336" t="str">
            <v>CONSTRUCTORA LA ROCA CLR S A</v>
          </cell>
          <cell r="E336" t="str">
            <v>COSTO DE VENTAS</v>
          </cell>
        </row>
        <row r="337">
          <cell r="B337" t="str">
            <v xml:space="preserve">7.1.23              </v>
          </cell>
          <cell r="C337" t="str">
            <v>Atención Médica Empleados Proyectos</v>
          </cell>
          <cell r="D337" t="str">
            <v>CONSTRUCTORA LA ROCA CLR S A</v>
          </cell>
          <cell r="E337" t="str">
            <v>COSTO DE VENTAS</v>
          </cell>
        </row>
        <row r="338">
          <cell r="B338">
            <v>71.23</v>
          </cell>
          <cell r="C338" t="str">
            <v>varios</v>
          </cell>
        </row>
        <row r="339">
          <cell r="B339" t="str">
            <v>1.1.01.02.05</v>
          </cell>
          <cell r="C339" t="str">
            <v>prueba</v>
          </cell>
          <cell r="E339" t="str">
            <v>CAJA Y BANCOS</v>
          </cell>
        </row>
      </sheetData>
      <sheetData sheetId="3" refreshError="1"/>
      <sheetData sheetId="4" refreshError="1"/>
      <sheetData sheetId="5">
        <row r="7">
          <cell r="D7" t="str">
            <v>CAJA Y BANCOS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500</v>
          </cell>
        </row>
        <row r="8">
          <cell r="D8" t="str">
            <v>CAJA Y BANCOS</v>
          </cell>
          <cell r="E8">
            <v>300</v>
          </cell>
          <cell r="F8">
            <v>0</v>
          </cell>
          <cell r="G8">
            <v>0</v>
          </cell>
          <cell r="H8">
            <v>300</v>
          </cell>
          <cell r="I8">
            <v>300</v>
          </cell>
        </row>
        <row r="9">
          <cell r="D9" t="str">
            <v>CAJA Y BANCOS</v>
          </cell>
          <cell r="E9">
            <v>-3753.9</v>
          </cell>
          <cell r="F9">
            <v>0</v>
          </cell>
          <cell r="G9">
            <v>0</v>
          </cell>
          <cell r="H9">
            <v>-3753.9</v>
          </cell>
          <cell r="I9">
            <v>-68815.25</v>
          </cell>
        </row>
        <row r="10">
          <cell r="D10" t="str">
            <v>CAJA Y BANCOS</v>
          </cell>
          <cell r="E10">
            <v>-4996.6499999999996</v>
          </cell>
          <cell r="F10">
            <v>0</v>
          </cell>
          <cell r="G10">
            <v>0</v>
          </cell>
          <cell r="H10">
            <v>-4996.6499999999996</v>
          </cell>
          <cell r="I10">
            <v>-20391.66</v>
          </cell>
        </row>
        <row r="11">
          <cell r="D11" t="str">
            <v>CAJA Y BANCOS</v>
          </cell>
          <cell r="E11">
            <v>403.54</v>
          </cell>
          <cell r="F11">
            <v>0</v>
          </cell>
          <cell r="G11">
            <v>0</v>
          </cell>
          <cell r="H11">
            <v>403.54</v>
          </cell>
          <cell r="I11">
            <v>429.02</v>
          </cell>
        </row>
        <row r="12">
          <cell r="D12" t="str">
            <v>CAJA Y BANCOS</v>
          </cell>
          <cell r="E12">
            <v>46.3</v>
          </cell>
          <cell r="F12">
            <v>0</v>
          </cell>
          <cell r="G12">
            <v>0</v>
          </cell>
          <cell r="H12">
            <v>46.3</v>
          </cell>
          <cell r="I12">
            <v>97.04</v>
          </cell>
        </row>
        <row r="13">
          <cell r="D13" t="str">
            <v>CUENTAS POR COBRAR COMERCIALES</v>
          </cell>
          <cell r="E13">
            <v>453912.66</v>
          </cell>
          <cell r="F13">
            <v>700000</v>
          </cell>
          <cell r="G13">
            <v>-304851</v>
          </cell>
          <cell r="H13">
            <v>849061.65999999992</v>
          </cell>
          <cell r="I13">
            <v>615695.56000000006</v>
          </cell>
        </row>
        <row r="14">
          <cell r="D14" t="str">
            <v>GASTOS ANTICIPADOS Y OTRAS CXC</v>
          </cell>
          <cell r="E14">
            <v>3800</v>
          </cell>
          <cell r="F14">
            <v>0</v>
          </cell>
          <cell r="G14">
            <v>0</v>
          </cell>
          <cell r="H14">
            <v>3800</v>
          </cell>
          <cell r="I14">
            <v>3800</v>
          </cell>
        </row>
        <row r="15">
          <cell r="D15" t="str">
            <v>GASTOS ANTICIPADOS Y OTRAS CXC</v>
          </cell>
          <cell r="E15">
            <v>1503.56</v>
          </cell>
          <cell r="F15">
            <v>0</v>
          </cell>
          <cell r="G15">
            <v>0</v>
          </cell>
          <cell r="H15">
            <v>1503.56</v>
          </cell>
          <cell r="I15">
            <v>1503.56</v>
          </cell>
        </row>
        <row r="16">
          <cell r="D16" t="str">
            <v>GASTOS ANTICIPADOS Y OTRAS CXC</v>
          </cell>
          <cell r="E16">
            <v>29111.79</v>
          </cell>
          <cell r="F16">
            <v>0</v>
          </cell>
          <cell r="G16">
            <v>0</v>
          </cell>
          <cell r="H16">
            <v>29111.79</v>
          </cell>
          <cell r="I16">
            <v>24340.49</v>
          </cell>
        </row>
        <row r="17">
          <cell r="D17" t="str">
            <v>GASTOS ANTICIPADOS Y OTRAS CXC</v>
          </cell>
          <cell r="E17">
            <v>65965.23</v>
          </cell>
          <cell r="F17">
            <v>0</v>
          </cell>
          <cell r="G17">
            <v>0</v>
          </cell>
          <cell r="H17">
            <v>65965.23</v>
          </cell>
          <cell r="I17">
            <v>62714.47</v>
          </cell>
        </row>
        <row r="18">
          <cell r="D18" t="str">
            <v>GASTOS ANTICIPADOS Y OTRAS CXC</v>
          </cell>
          <cell r="E18">
            <v>-3.32</v>
          </cell>
          <cell r="F18">
            <v>0</v>
          </cell>
          <cell r="G18">
            <v>0</v>
          </cell>
          <cell r="H18">
            <v>-3.32</v>
          </cell>
          <cell r="I18">
            <v>-3.32</v>
          </cell>
        </row>
        <row r="19">
          <cell r="D19" t="str">
            <v>GASTOS ANTICIPADOS Y OTRAS CXC</v>
          </cell>
          <cell r="E19">
            <v>11409.17</v>
          </cell>
          <cell r="F19">
            <v>0</v>
          </cell>
          <cell r="G19">
            <v>0</v>
          </cell>
          <cell r="H19">
            <v>11409.17</v>
          </cell>
          <cell r="I19">
            <v>11492.5</v>
          </cell>
        </row>
        <row r="20">
          <cell r="D20" t="str">
            <v>GASTOS ANTICIPADOS Y OTRAS CXC</v>
          </cell>
          <cell r="E20">
            <v>-5805.28</v>
          </cell>
          <cell r="F20">
            <v>0</v>
          </cell>
          <cell r="G20">
            <v>0</v>
          </cell>
          <cell r="H20">
            <v>-5805.28</v>
          </cell>
          <cell r="I20">
            <v>-4217.07</v>
          </cell>
        </row>
        <row r="21">
          <cell r="D21" t="str">
            <v>GASTOS ANTICIPADOS Y OTRAS CXC</v>
          </cell>
          <cell r="E21">
            <v>2325.9699999999998</v>
          </cell>
          <cell r="F21">
            <v>0</v>
          </cell>
          <cell r="G21">
            <v>0</v>
          </cell>
          <cell r="H21">
            <v>2325.9699999999998</v>
          </cell>
          <cell r="I21">
            <v>2325.9699999999998</v>
          </cell>
        </row>
        <row r="22">
          <cell r="D22" t="str">
            <v>GASTOS ANTICIPADOS Y OTRAS CXC</v>
          </cell>
          <cell r="E22">
            <v>-0.61</v>
          </cell>
          <cell r="F22">
            <v>0</v>
          </cell>
          <cell r="G22">
            <v>0</v>
          </cell>
          <cell r="H22">
            <v>-0.61</v>
          </cell>
          <cell r="I22">
            <v>-0.6</v>
          </cell>
        </row>
        <row r="23">
          <cell r="D23" t="str">
            <v>GASTOS ANTICIPADOS Y OTRAS CXC</v>
          </cell>
          <cell r="E23">
            <v>15549.26</v>
          </cell>
          <cell r="F23">
            <v>0</v>
          </cell>
          <cell r="G23">
            <v>0</v>
          </cell>
          <cell r="H23">
            <v>15549.26</v>
          </cell>
          <cell r="I23">
            <v>15142.63</v>
          </cell>
        </row>
        <row r="24">
          <cell r="D24" t="str">
            <v>GASTOS ANTICIPADOS Y OTRAS CXC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D25" t="str">
            <v>GASTOS ANTICIPADOS Y OTRAS CXC</v>
          </cell>
          <cell r="E25">
            <v>3598.37</v>
          </cell>
          <cell r="F25">
            <v>0</v>
          </cell>
          <cell r="G25">
            <v>0</v>
          </cell>
          <cell r="H25">
            <v>3598.37</v>
          </cell>
          <cell r="I25">
            <v>3598.37</v>
          </cell>
        </row>
        <row r="26">
          <cell r="D26" t="str">
            <v>INVENTARIOS</v>
          </cell>
          <cell r="E26">
            <v>833507.23</v>
          </cell>
          <cell r="F26">
            <v>0</v>
          </cell>
          <cell r="G26">
            <v>-400000</v>
          </cell>
          <cell r="H26">
            <v>433507.23</v>
          </cell>
          <cell r="I26">
            <v>844511.91</v>
          </cell>
        </row>
        <row r="27">
          <cell r="D27" t="str">
            <v>INVENTARIOS</v>
          </cell>
          <cell r="E27">
            <v>-0.19</v>
          </cell>
          <cell r="F27">
            <v>0</v>
          </cell>
          <cell r="G27">
            <v>0</v>
          </cell>
          <cell r="H27">
            <v>-0.19</v>
          </cell>
          <cell r="I27">
            <v>-1.1200000000000001</v>
          </cell>
        </row>
        <row r="28">
          <cell r="D28" t="str">
            <v>INVENTARIOS</v>
          </cell>
          <cell r="E28">
            <v>21377.27</v>
          </cell>
          <cell r="F28">
            <v>0</v>
          </cell>
          <cell r="G28">
            <v>0</v>
          </cell>
          <cell r="H28">
            <v>21377.27</v>
          </cell>
          <cell r="I28">
            <v>19903.14</v>
          </cell>
        </row>
        <row r="29">
          <cell r="D29" t="str">
            <v>INVENTARIOS</v>
          </cell>
          <cell r="E29">
            <v>17568.669999999998</v>
          </cell>
          <cell r="F29">
            <v>0</v>
          </cell>
          <cell r="G29">
            <v>0</v>
          </cell>
          <cell r="H29">
            <v>17568.669999999998</v>
          </cell>
          <cell r="I29">
            <v>18256.25</v>
          </cell>
        </row>
        <row r="30">
          <cell r="D30" t="str">
            <v>PROPIEDAD, PLANTA Y EQUIPO</v>
          </cell>
          <cell r="E30">
            <v>530402.28</v>
          </cell>
          <cell r="F30">
            <v>0</v>
          </cell>
          <cell r="G30">
            <v>-39990</v>
          </cell>
          <cell r="H30">
            <v>490412.28</v>
          </cell>
          <cell r="I30">
            <v>530402.28</v>
          </cell>
        </row>
        <row r="31">
          <cell r="D31" t="str">
            <v>PROPIEDAD, PLANTA Y EQUIPO</v>
          </cell>
          <cell r="E31">
            <v>41251</v>
          </cell>
          <cell r="F31">
            <v>0</v>
          </cell>
          <cell r="G31">
            <v>0</v>
          </cell>
          <cell r="H31">
            <v>41251</v>
          </cell>
          <cell r="I31">
            <v>41251</v>
          </cell>
        </row>
        <row r="32">
          <cell r="D32" t="str">
            <v>PROPIEDAD, PLANTA Y EQUIPO</v>
          </cell>
          <cell r="E32">
            <v>1227939.25</v>
          </cell>
          <cell r="F32">
            <v>0</v>
          </cell>
          <cell r="G32">
            <v>0</v>
          </cell>
          <cell r="H32">
            <v>1227939.25</v>
          </cell>
          <cell r="I32">
            <v>1227939.25</v>
          </cell>
        </row>
        <row r="33">
          <cell r="D33" t="str">
            <v>PROPIEDAD, PLANTA Y EQUIPO</v>
          </cell>
          <cell r="E33">
            <v>1150</v>
          </cell>
          <cell r="F33">
            <v>0</v>
          </cell>
          <cell r="G33">
            <v>0</v>
          </cell>
          <cell r="H33">
            <v>1150</v>
          </cell>
          <cell r="I33">
            <v>1150</v>
          </cell>
        </row>
        <row r="34">
          <cell r="D34" t="str">
            <v>PROPIEDAD, PLANTA Y EQUIPO</v>
          </cell>
          <cell r="E34">
            <v>3432.67</v>
          </cell>
          <cell r="F34">
            <v>0</v>
          </cell>
          <cell r="G34">
            <v>0</v>
          </cell>
          <cell r="H34">
            <v>3432.67</v>
          </cell>
          <cell r="I34">
            <v>3432.67</v>
          </cell>
        </row>
        <row r="35">
          <cell r="D35" t="str">
            <v>PROPIEDAD, PLANTA Y EQUIPO</v>
          </cell>
          <cell r="E35">
            <v>11657.23</v>
          </cell>
          <cell r="F35">
            <v>0</v>
          </cell>
          <cell r="G35">
            <v>0</v>
          </cell>
          <cell r="H35">
            <v>11657.23</v>
          </cell>
          <cell r="I35">
            <v>11657.23</v>
          </cell>
        </row>
        <row r="36">
          <cell r="D36" t="str">
            <v>PROPIEDAD, PLANTA Y EQUIPO</v>
          </cell>
          <cell r="E36">
            <v>20439.060000000001</v>
          </cell>
          <cell r="F36">
            <v>0</v>
          </cell>
          <cell r="G36">
            <v>0</v>
          </cell>
          <cell r="H36">
            <v>20439.060000000001</v>
          </cell>
          <cell r="I36">
            <v>20439.060000000001</v>
          </cell>
        </row>
        <row r="37">
          <cell r="D37" t="str">
            <v>PROPIEDAD, PLANTA Y EQUIPO</v>
          </cell>
          <cell r="E37">
            <v>-450802.02</v>
          </cell>
          <cell r="F37">
            <v>7998</v>
          </cell>
          <cell r="G37">
            <v>0</v>
          </cell>
          <cell r="H37">
            <v>-442804.02</v>
          </cell>
          <cell r="I37">
            <v>-435497.36</v>
          </cell>
        </row>
        <row r="38">
          <cell r="D38" t="str">
            <v>GASTOS ANTICIPADOS Y OTRAS CXC</v>
          </cell>
          <cell r="E38">
            <v>21523.33</v>
          </cell>
          <cell r="F38">
            <v>0</v>
          </cell>
          <cell r="G38">
            <v>0</v>
          </cell>
          <cell r="H38">
            <v>21523.33</v>
          </cell>
          <cell r="I38">
            <v>23540.47</v>
          </cell>
        </row>
        <row r="39">
          <cell r="D39" t="str">
            <v>GASTOS ANTICIPADOS Y OTRAS CXC</v>
          </cell>
          <cell r="E39">
            <v>0.01</v>
          </cell>
          <cell r="F39">
            <v>0</v>
          </cell>
          <cell r="G39">
            <v>0</v>
          </cell>
          <cell r="H39">
            <v>0.01</v>
          </cell>
          <cell r="I39">
            <v>0.01</v>
          </cell>
        </row>
        <row r="40">
          <cell r="D40" t="str">
            <v>OBLIGACIONES A CORTO PLAZO</v>
          </cell>
          <cell r="E40">
            <v>-74860.91</v>
          </cell>
          <cell r="F40">
            <v>0</v>
          </cell>
          <cell r="G40">
            <v>0</v>
          </cell>
          <cell r="H40">
            <v>-74860.91</v>
          </cell>
          <cell r="I40">
            <v>-90110.78</v>
          </cell>
        </row>
        <row r="41">
          <cell r="D41" t="str">
            <v>OBLIGACIONES A CORTO PLAZO</v>
          </cell>
          <cell r="E41">
            <v>-26678.92</v>
          </cell>
          <cell r="F41">
            <v>0</v>
          </cell>
          <cell r="G41">
            <v>0</v>
          </cell>
          <cell r="H41">
            <v>-26678.92</v>
          </cell>
          <cell r="I41">
            <v>-52903.34</v>
          </cell>
        </row>
        <row r="42">
          <cell r="D42" t="str">
            <v>CUENTAS POR PAGAR</v>
          </cell>
          <cell r="E42">
            <v>-616409.4</v>
          </cell>
          <cell r="F42">
            <v>304851</v>
          </cell>
          <cell r="G42">
            <v>-12658</v>
          </cell>
          <cell r="H42">
            <v>-324216.40000000002</v>
          </cell>
          <cell r="I42">
            <v>-613241.92000000004</v>
          </cell>
        </row>
        <row r="43">
          <cell r="D43" t="str">
            <v>CUENTAS POR PAGAR</v>
          </cell>
          <cell r="E43">
            <v>19684.36</v>
          </cell>
          <cell r="F43">
            <v>0</v>
          </cell>
          <cell r="G43">
            <v>0</v>
          </cell>
          <cell r="H43">
            <v>19684.36</v>
          </cell>
          <cell r="I43">
            <v>16729.46</v>
          </cell>
        </row>
        <row r="44">
          <cell r="D44" t="str">
            <v>GASTOS ACUMULADOS Y OTRAS CXP</v>
          </cell>
          <cell r="E44">
            <v>261432.5</v>
          </cell>
          <cell r="F44">
            <v>0</v>
          </cell>
          <cell r="G44">
            <v>0</v>
          </cell>
          <cell r="H44">
            <v>261432.5</v>
          </cell>
          <cell r="I44">
            <v>259975.33</v>
          </cell>
        </row>
        <row r="45">
          <cell r="D45" t="str">
            <v>GASTOS ACUMULADOS Y OTRAS CXP</v>
          </cell>
          <cell r="E45">
            <v>116.09</v>
          </cell>
          <cell r="F45">
            <v>0</v>
          </cell>
          <cell r="G45">
            <v>0</v>
          </cell>
          <cell r="H45">
            <v>116.09</v>
          </cell>
          <cell r="I45">
            <v>116.09</v>
          </cell>
        </row>
        <row r="46">
          <cell r="D46" t="str">
            <v>IMPUESTO A LA RENTA POR PAGAR</v>
          </cell>
          <cell r="E46">
            <v>40.4</v>
          </cell>
          <cell r="F46">
            <v>0</v>
          </cell>
          <cell r="G46">
            <v>0</v>
          </cell>
          <cell r="H46">
            <v>40.4</v>
          </cell>
          <cell r="I46">
            <v>40.4</v>
          </cell>
        </row>
        <row r="47">
          <cell r="D47" t="str">
            <v>GASTOS ACUMULADOS Y OTRAS CXP</v>
          </cell>
          <cell r="E47">
            <v>-32741.8</v>
          </cell>
          <cell r="F47">
            <v>0</v>
          </cell>
          <cell r="G47">
            <v>0</v>
          </cell>
          <cell r="H47">
            <v>-32741.8</v>
          </cell>
          <cell r="I47">
            <v>-38255.43</v>
          </cell>
        </row>
        <row r="48">
          <cell r="D48" t="str">
            <v>GASTOS ACUMULADOS Y OTRAS CXP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D49" t="str">
            <v>GASTOS ACUMULADOS Y OTRAS CXP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D50" t="str">
            <v>GASTOS ACUMULADOS Y OTRAS CXP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 t="str">
            <v>GASTOS ACUMULADOS Y OTRAS CXP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 t="str">
            <v>GASTOS ACUMULADOS Y OTRAS CXP</v>
          </cell>
          <cell r="E52">
            <v>-0.01</v>
          </cell>
          <cell r="F52">
            <v>0</v>
          </cell>
          <cell r="G52">
            <v>0</v>
          </cell>
          <cell r="H52">
            <v>-0.01</v>
          </cell>
          <cell r="I52">
            <v>0</v>
          </cell>
        </row>
        <row r="53">
          <cell r="D53" t="str">
            <v>GASTOS ACUMULADOS Y OTRAS CXP</v>
          </cell>
          <cell r="E53">
            <v>-0.02</v>
          </cell>
          <cell r="F53">
            <v>0</v>
          </cell>
          <cell r="G53">
            <v>0</v>
          </cell>
          <cell r="H53">
            <v>-0.02</v>
          </cell>
          <cell r="I53">
            <v>-0.02</v>
          </cell>
        </row>
        <row r="54">
          <cell r="D54" t="str">
            <v>GASTOS ACUMULADOS Y OTRAS CXP</v>
          </cell>
          <cell r="E54">
            <v>-0.04</v>
          </cell>
          <cell r="F54">
            <v>0</v>
          </cell>
          <cell r="G54">
            <v>0</v>
          </cell>
          <cell r="H54">
            <v>-0.04</v>
          </cell>
          <cell r="I54">
            <v>-0.04</v>
          </cell>
        </row>
        <row r="55">
          <cell r="D55" t="str">
            <v>GASTOS ACUMULADOS Y OTRAS CXP</v>
          </cell>
          <cell r="E55">
            <v>-0.28000000000000003</v>
          </cell>
          <cell r="F55">
            <v>0</v>
          </cell>
          <cell r="G55">
            <v>0</v>
          </cell>
          <cell r="H55">
            <v>-0.28000000000000003</v>
          </cell>
          <cell r="I55">
            <v>-0.28999999999999998</v>
          </cell>
        </row>
        <row r="56">
          <cell r="D56" t="str">
            <v>GASTOS ACUMULADOS Y OTRAS CXP</v>
          </cell>
          <cell r="E56">
            <v>0.01</v>
          </cell>
          <cell r="F56">
            <v>0</v>
          </cell>
          <cell r="G56">
            <v>0</v>
          </cell>
          <cell r="H56">
            <v>0.01</v>
          </cell>
          <cell r="I56">
            <v>0.01</v>
          </cell>
        </row>
        <row r="57">
          <cell r="D57" t="str">
            <v>GASTOS ACUMULADOS Y OTRAS CXP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 t="str">
            <v>GASTOS ACUMULADOS Y OTRAS CXP</v>
          </cell>
          <cell r="E58">
            <v>0.04</v>
          </cell>
          <cell r="F58">
            <v>0</v>
          </cell>
          <cell r="G58">
            <v>0</v>
          </cell>
          <cell r="H58">
            <v>0.04</v>
          </cell>
          <cell r="I58">
            <v>0.04</v>
          </cell>
        </row>
        <row r="59">
          <cell r="D59" t="str">
            <v>GASTOS ACUMULADOS Y OTRAS CXP</v>
          </cell>
          <cell r="E59">
            <v>-0.71</v>
          </cell>
          <cell r="F59">
            <v>0</v>
          </cell>
          <cell r="G59">
            <v>0</v>
          </cell>
          <cell r="H59">
            <v>-0.71</v>
          </cell>
          <cell r="I59">
            <v>-0.71</v>
          </cell>
        </row>
        <row r="60">
          <cell r="D60" t="str">
            <v>GASTOS ACUMULADOS Y OTRAS CXP</v>
          </cell>
          <cell r="E60">
            <v>13.62</v>
          </cell>
          <cell r="F60">
            <v>0</v>
          </cell>
          <cell r="G60">
            <v>0</v>
          </cell>
          <cell r="H60">
            <v>13.62</v>
          </cell>
          <cell r="I60">
            <v>13.62</v>
          </cell>
        </row>
        <row r="61">
          <cell r="D61" t="str">
            <v>GASTOS ACUMULADOS Y OTRAS CXP</v>
          </cell>
          <cell r="E61">
            <v>-6973.35</v>
          </cell>
          <cell r="F61">
            <v>0</v>
          </cell>
          <cell r="G61">
            <v>0</v>
          </cell>
          <cell r="H61">
            <v>-6973.35</v>
          </cell>
          <cell r="I61">
            <v>-7680.55</v>
          </cell>
        </row>
        <row r="62">
          <cell r="D62" t="str">
            <v>GASTOS ACUMULADOS Y OTRAS CXP</v>
          </cell>
          <cell r="E62">
            <v>-0.01</v>
          </cell>
          <cell r="F62">
            <v>0</v>
          </cell>
          <cell r="G62">
            <v>0</v>
          </cell>
          <cell r="H62">
            <v>-0.01</v>
          </cell>
          <cell r="I62">
            <v>-0.01</v>
          </cell>
        </row>
        <row r="63">
          <cell r="D63" t="str">
            <v>GASTOS ACUMULADOS Y OTRAS CXP</v>
          </cell>
          <cell r="E63">
            <v>-65382.17</v>
          </cell>
          <cell r="F63">
            <v>0</v>
          </cell>
          <cell r="G63">
            <v>0</v>
          </cell>
          <cell r="H63">
            <v>-65382.17</v>
          </cell>
          <cell r="I63">
            <v>-67233.75</v>
          </cell>
        </row>
        <row r="64">
          <cell r="D64" t="str">
            <v>GASTOS ACUMULADOS Y OTRAS CXP</v>
          </cell>
          <cell r="E64">
            <v>751.48</v>
          </cell>
          <cell r="F64">
            <v>0</v>
          </cell>
          <cell r="G64">
            <v>0</v>
          </cell>
          <cell r="H64">
            <v>751.48</v>
          </cell>
          <cell r="I64">
            <v>93.94</v>
          </cell>
        </row>
        <row r="65">
          <cell r="D65" t="str">
            <v>GASTOS ACUMULADOS Y OTRAS CXP</v>
          </cell>
          <cell r="E65">
            <v>-254.68</v>
          </cell>
          <cell r="F65">
            <v>0</v>
          </cell>
          <cell r="G65">
            <v>0</v>
          </cell>
          <cell r="H65">
            <v>-254.68</v>
          </cell>
          <cell r="I65">
            <v>-134.68</v>
          </cell>
        </row>
        <row r="66">
          <cell r="D66" t="str">
            <v>GASTOS ACUMULADOS Y OTRAS CXP</v>
          </cell>
          <cell r="E66">
            <v>-52092.75</v>
          </cell>
          <cell r="F66">
            <v>0</v>
          </cell>
          <cell r="G66">
            <v>0</v>
          </cell>
          <cell r="H66">
            <v>-52092.75</v>
          </cell>
          <cell r="I66">
            <v>-48016</v>
          </cell>
        </row>
        <row r="67">
          <cell r="D67" t="str">
            <v>GASTOS ACUMULADOS Y OTRAS CXP</v>
          </cell>
          <cell r="E67">
            <v>-9475.24</v>
          </cell>
          <cell r="F67">
            <v>0</v>
          </cell>
          <cell r="G67">
            <v>0</v>
          </cell>
          <cell r="H67">
            <v>-9475.24</v>
          </cell>
          <cell r="I67">
            <v>-7108.74</v>
          </cell>
        </row>
        <row r="68">
          <cell r="D68" t="str">
            <v>GASTOS ACUMULADOS Y OTRAS CXP</v>
          </cell>
          <cell r="E68">
            <v>-448.51</v>
          </cell>
          <cell r="F68">
            <v>0</v>
          </cell>
          <cell r="G68">
            <v>0</v>
          </cell>
          <cell r="H68">
            <v>-448.51</v>
          </cell>
          <cell r="I68">
            <v>-523.13</v>
          </cell>
        </row>
        <row r="69">
          <cell r="D69" t="str">
            <v>GASTOS ACUMULADOS Y OTRAS CXP</v>
          </cell>
          <cell r="E69">
            <v>-12308.36</v>
          </cell>
          <cell r="F69">
            <v>0</v>
          </cell>
          <cell r="G69">
            <v>0</v>
          </cell>
          <cell r="H69">
            <v>-12308.36</v>
          </cell>
          <cell r="I69">
            <v>-13297.79</v>
          </cell>
        </row>
        <row r="70">
          <cell r="D70" t="str">
            <v>GASTOS ACUMULADOS Y OTRAS CXP</v>
          </cell>
          <cell r="E70">
            <v>-1462.86</v>
          </cell>
          <cell r="F70">
            <v>0</v>
          </cell>
          <cell r="G70">
            <v>0</v>
          </cell>
          <cell r="H70">
            <v>-1462.86</v>
          </cell>
          <cell r="I70">
            <v>-1856.38</v>
          </cell>
        </row>
        <row r="71">
          <cell r="D71" t="str">
            <v>GASTOS ACUMULADOS Y OTRAS CXP</v>
          </cell>
          <cell r="E71">
            <v>-7470.27</v>
          </cell>
          <cell r="F71">
            <v>0</v>
          </cell>
          <cell r="G71">
            <v>0</v>
          </cell>
          <cell r="H71">
            <v>-7470.27</v>
          </cell>
          <cell r="I71">
            <v>-7402.29</v>
          </cell>
        </row>
        <row r="72">
          <cell r="D72" t="str">
            <v>GASTOS ACUMULADOS Y OTRAS CXP</v>
          </cell>
          <cell r="E72">
            <v>91.28</v>
          </cell>
          <cell r="F72">
            <v>0</v>
          </cell>
          <cell r="G72">
            <v>0</v>
          </cell>
          <cell r="H72">
            <v>91.28</v>
          </cell>
          <cell r="I72">
            <v>91.28</v>
          </cell>
        </row>
        <row r="73">
          <cell r="D73" t="str">
            <v>GASTOS ACUMULADOS Y OTRAS CXP</v>
          </cell>
          <cell r="E73">
            <v>-844.72</v>
          </cell>
          <cell r="F73">
            <v>0</v>
          </cell>
          <cell r="G73">
            <v>0</v>
          </cell>
          <cell r="H73">
            <v>-844.72</v>
          </cell>
          <cell r="I73">
            <v>-844.71</v>
          </cell>
        </row>
        <row r="74">
          <cell r="D74" t="str">
            <v>OBLIGACIONES A LARGO PLAZO</v>
          </cell>
          <cell r="E74">
            <v>37.549999999999997</v>
          </cell>
          <cell r="F74">
            <v>0</v>
          </cell>
          <cell r="G74">
            <v>0</v>
          </cell>
          <cell r="H74">
            <v>37.549999999999997</v>
          </cell>
          <cell r="I74">
            <v>37.549999999999997</v>
          </cell>
        </row>
        <row r="75">
          <cell r="D75" t="str">
            <v>OBLIGACIONES A LARGO PLAZO</v>
          </cell>
          <cell r="E75">
            <v>-303580.55</v>
          </cell>
          <cell r="F75">
            <v>0</v>
          </cell>
          <cell r="G75">
            <v>0</v>
          </cell>
          <cell r="H75">
            <v>-303580.55</v>
          </cell>
          <cell r="I75">
            <v>-303580.55</v>
          </cell>
        </row>
        <row r="76">
          <cell r="D76" t="str">
            <v>OBLIGACIONES A LARGO PLAZO</v>
          </cell>
          <cell r="E76">
            <v>-382745.23</v>
          </cell>
          <cell r="F76">
            <v>0</v>
          </cell>
          <cell r="G76">
            <v>0</v>
          </cell>
          <cell r="H76">
            <v>-382745.23</v>
          </cell>
          <cell r="I76">
            <v>-382745.23</v>
          </cell>
        </row>
        <row r="77">
          <cell r="D77" t="str">
            <v>OBLIGACIONES A LARGO PLAZO</v>
          </cell>
          <cell r="E77">
            <v>-251408.17</v>
          </cell>
          <cell r="F77">
            <v>251408.17</v>
          </cell>
          <cell r="G77">
            <v>0</v>
          </cell>
          <cell r="H77">
            <v>0</v>
          </cell>
          <cell r="I77">
            <v>-226152.69</v>
          </cell>
        </row>
        <row r="78">
          <cell r="D78" t="str">
            <v>OBLIGACIONES A LARGO PLAZO</v>
          </cell>
          <cell r="E78">
            <v>-3980.85</v>
          </cell>
          <cell r="F78">
            <v>0</v>
          </cell>
          <cell r="G78">
            <v>0</v>
          </cell>
          <cell r="H78">
            <v>-3980.85</v>
          </cell>
          <cell r="I78">
            <v>35984.980000000003</v>
          </cell>
        </row>
        <row r="79">
          <cell r="D79" t="str">
            <v>OBLIGACIONES A LARGO PLAZO</v>
          </cell>
          <cell r="E79">
            <v>-32891.410000000003</v>
          </cell>
          <cell r="F79">
            <v>0</v>
          </cell>
          <cell r="G79">
            <v>0</v>
          </cell>
          <cell r="H79">
            <v>-32891.410000000003</v>
          </cell>
          <cell r="I79">
            <v>-32891.410000000003</v>
          </cell>
        </row>
        <row r="80">
          <cell r="D80" t="str">
            <v>PARTICIPACION A TRABAJADORES POR PAGAR</v>
          </cell>
          <cell r="E80">
            <v>-8829.98</v>
          </cell>
          <cell r="F80">
            <v>0</v>
          </cell>
          <cell r="G80">
            <v>0</v>
          </cell>
          <cell r="H80">
            <v>-8829.98</v>
          </cell>
          <cell r="I80">
            <v>-8829.98</v>
          </cell>
        </row>
        <row r="81">
          <cell r="D81" t="str">
            <v>OBLIGACIONES A LARGO PLAZO</v>
          </cell>
          <cell r="E81">
            <v>-159937.35</v>
          </cell>
          <cell r="F81">
            <v>159937.35</v>
          </cell>
          <cell r="G81">
            <v>0</v>
          </cell>
          <cell r="H81">
            <v>0</v>
          </cell>
          <cell r="I81">
            <v>-159937.35</v>
          </cell>
        </row>
        <row r="82">
          <cell r="D82" t="str">
            <v>CAPITAL</v>
          </cell>
          <cell r="E82">
            <v>-74259</v>
          </cell>
          <cell r="F82">
            <v>0</v>
          </cell>
          <cell r="G82">
            <v>0</v>
          </cell>
          <cell r="H82">
            <v>-74259</v>
          </cell>
          <cell r="I82">
            <v>-74259</v>
          </cell>
        </row>
        <row r="83">
          <cell r="D83" t="str">
            <v>CAPITAL</v>
          </cell>
          <cell r="E83">
            <v>-144388</v>
          </cell>
          <cell r="F83">
            <v>33000</v>
          </cell>
          <cell r="G83">
            <v>0</v>
          </cell>
          <cell r="H83">
            <v>-111388</v>
          </cell>
          <cell r="I83">
            <v>-144388</v>
          </cell>
        </row>
        <row r="84">
          <cell r="D84" t="str">
            <v>APORTES FUTURAS CAPITALIZACIONES</v>
          </cell>
          <cell r="E84">
            <v>-987593.66</v>
          </cell>
          <cell r="F84">
            <v>0</v>
          </cell>
          <cell r="G84">
            <v>-411345.52</v>
          </cell>
          <cell r="H84">
            <v>-1398939.1800000002</v>
          </cell>
          <cell r="I84">
            <v>-987593.66</v>
          </cell>
        </row>
        <row r="85">
          <cell r="D85" t="str">
            <v>RESERVAS</v>
          </cell>
          <cell r="E85">
            <v>-15876.58</v>
          </cell>
          <cell r="F85">
            <v>0</v>
          </cell>
          <cell r="G85">
            <v>0</v>
          </cell>
          <cell r="H85">
            <v>-15876.58</v>
          </cell>
          <cell r="I85">
            <v>-15876.58</v>
          </cell>
        </row>
        <row r="86">
          <cell r="D86" t="str">
            <v>UTILIDADES RETENIDAS</v>
          </cell>
          <cell r="E86">
            <v>-128065.86</v>
          </cell>
          <cell r="F86">
            <v>0</v>
          </cell>
          <cell r="G86">
            <v>0</v>
          </cell>
          <cell r="H86">
            <v>-128065.86</v>
          </cell>
          <cell r="I86">
            <v>-128065.86</v>
          </cell>
        </row>
        <row r="87">
          <cell r="D87" t="str">
            <v>INGRESOS</v>
          </cell>
          <cell r="E87">
            <v>-9282.1200000000008</v>
          </cell>
          <cell r="F87">
            <v>0</v>
          </cell>
          <cell r="G87">
            <v>0</v>
          </cell>
          <cell r="H87">
            <v>-9282.1200000000008</v>
          </cell>
          <cell r="I87">
            <v>-3557.7</v>
          </cell>
        </row>
        <row r="88">
          <cell r="D88" t="str">
            <v>INGRESOS</v>
          </cell>
          <cell r="E88">
            <v>-1409149.36</v>
          </cell>
          <cell r="F88">
            <v>0</v>
          </cell>
          <cell r="G88">
            <v>-700000</v>
          </cell>
          <cell r="H88">
            <v>-2109149.3600000003</v>
          </cell>
          <cell r="I88">
            <v>-1372600.15</v>
          </cell>
        </row>
        <row r="89">
          <cell r="D89" t="str">
            <v>INGRESOS</v>
          </cell>
          <cell r="E89">
            <v>15253.33</v>
          </cell>
          <cell r="F89">
            <v>0</v>
          </cell>
          <cell r="G89">
            <v>0</v>
          </cell>
          <cell r="H89">
            <v>15253.33</v>
          </cell>
          <cell r="I89">
            <v>15253.33</v>
          </cell>
        </row>
        <row r="90">
          <cell r="D90" t="str">
            <v>INGRESOS</v>
          </cell>
          <cell r="E90">
            <v>-236580.82</v>
          </cell>
          <cell r="F90">
            <v>0</v>
          </cell>
          <cell r="G90">
            <v>0</v>
          </cell>
          <cell r="H90">
            <v>-236580.82</v>
          </cell>
          <cell r="I90">
            <v>-208698.72</v>
          </cell>
        </row>
        <row r="91">
          <cell r="D91" t="str">
            <v>OTROS GASTOS / INGRESOS</v>
          </cell>
          <cell r="E91">
            <v>-1085.24</v>
          </cell>
          <cell r="F91">
            <v>0</v>
          </cell>
          <cell r="G91">
            <v>0</v>
          </cell>
          <cell r="H91">
            <v>-1085.24</v>
          </cell>
          <cell r="I91">
            <v>-1085.1500000000001</v>
          </cell>
        </row>
        <row r="92">
          <cell r="D92" t="str">
            <v>OTROS GASTOS / INGRESOS</v>
          </cell>
          <cell r="E92">
            <v>-1837.14</v>
          </cell>
          <cell r="F92">
            <v>0</v>
          </cell>
          <cell r="G92">
            <v>0</v>
          </cell>
          <cell r="H92">
            <v>-1837.14</v>
          </cell>
          <cell r="I92">
            <v>-1837.14</v>
          </cell>
        </row>
        <row r="93">
          <cell r="D93" t="str">
            <v>OTROS GASTOS / INGRESOS</v>
          </cell>
          <cell r="E93">
            <v>-3457.8</v>
          </cell>
          <cell r="F93">
            <v>0</v>
          </cell>
          <cell r="G93">
            <v>0</v>
          </cell>
          <cell r="H93">
            <v>-3457.8</v>
          </cell>
          <cell r="I93">
            <v>-3457.8</v>
          </cell>
        </row>
        <row r="94">
          <cell r="D94" t="str">
            <v>COSTO DE VENTAS</v>
          </cell>
          <cell r="E94">
            <v>8383.83</v>
          </cell>
          <cell r="F94">
            <v>0</v>
          </cell>
          <cell r="G94">
            <v>0</v>
          </cell>
          <cell r="H94">
            <v>8383.83</v>
          </cell>
          <cell r="I94">
            <v>7088.43</v>
          </cell>
        </row>
        <row r="95">
          <cell r="D95" t="str">
            <v>COSTO DE VENTAS</v>
          </cell>
          <cell r="E95">
            <v>160873.07999999999</v>
          </cell>
          <cell r="F95">
            <v>0</v>
          </cell>
          <cell r="G95">
            <v>0</v>
          </cell>
          <cell r="H95">
            <v>160873.07999999999</v>
          </cell>
          <cell r="I95">
            <v>147067.75</v>
          </cell>
        </row>
        <row r="96">
          <cell r="D96" t="str">
            <v>COSTO DE VENTAS</v>
          </cell>
          <cell r="E96">
            <v>33795.22</v>
          </cell>
          <cell r="F96">
            <v>0</v>
          </cell>
          <cell r="G96">
            <v>0</v>
          </cell>
          <cell r="H96">
            <v>33795.22</v>
          </cell>
          <cell r="I96">
            <v>33129.480000000003</v>
          </cell>
        </row>
        <row r="97">
          <cell r="D97" t="str">
            <v>COSTO DE VENTAS</v>
          </cell>
          <cell r="E97">
            <v>27277.94</v>
          </cell>
          <cell r="F97">
            <v>0</v>
          </cell>
          <cell r="G97">
            <v>0</v>
          </cell>
          <cell r="H97">
            <v>27277.94</v>
          </cell>
          <cell r="I97">
            <v>25698.32</v>
          </cell>
        </row>
        <row r="98">
          <cell r="D98" t="str">
            <v>COSTO DE VENTAS</v>
          </cell>
          <cell r="E98">
            <v>37392.22</v>
          </cell>
          <cell r="F98">
            <v>0</v>
          </cell>
          <cell r="G98">
            <v>0</v>
          </cell>
          <cell r="H98">
            <v>37392.22</v>
          </cell>
          <cell r="I98">
            <v>34557.1</v>
          </cell>
        </row>
        <row r="99">
          <cell r="D99" t="str">
            <v>COSTO DE VENTAS</v>
          </cell>
          <cell r="E99">
            <v>15666.07</v>
          </cell>
          <cell r="F99">
            <v>0</v>
          </cell>
          <cell r="G99">
            <v>0</v>
          </cell>
          <cell r="H99">
            <v>15666.07</v>
          </cell>
          <cell r="I99">
            <v>14408.99</v>
          </cell>
        </row>
        <row r="100">
          <cell r="D100" t="str">
            <v>COSTO DE VENTAS</v>
          </cell>
          <cell r="E100">
            <v>25978.83</v>
          </cell>
          <cell r="F100">
            <v>0</v>
          </cell>
          <cell r="G100">
            <v>0</v>
          </cell>
          <cell r="H100">
            <v>25978.83</v>
          </cell>
          <cell r="I100">
            <v>24034.35</v>
          </cell>
        </row>
        <row r="101">
          <cell r="D101" t="str">
            <v>COSTO DE VENTAS</v>
          </cell>
          <cell r="E101">
            <v>18045.47</v>
          </cell>
          <cell r="F101">
            <v>0</v>
          </cell>
          <cell r="G101">
            <v>0</v>
          </cell>
          <cell r="H101">
            <v>18045.47</v>
          </cell>
          <cell r="I101">
            <v>16487.3</v>
          </cell>
        </row>
        <row r="102">
          <cell r="D102" t="str">
            <v>COSTO DE VENTAS</v>
          </cell>
          <cell r="E102">
            <v>24652.09</v>
          </cell>
          <cell r="F102">
            <v>0</v>
          </cell>
          <cell r="G102">
            <v>0</v>
          </cell>
          <cell r="H102">
            <v>24652.09</v>
          </cell>
          <cell r="I102">
            <v>22578.42</v>
          </cell>
        </row>
        <row r="103">
          <cell r="D103" t="str">
            <v>COSTO DE VENTAS</v>
          </cell>
          <cell r="E103">
            <v>8712.94</v>
          </cell>
          <cell r="F103">
            <v>0</v>
          </cell>
          <cell r="G103">
            <v>0</v>
          </cell>
          <cell r="H103">
            <v>8712.94</v>
          </cell>
          <cell r="I103">
            <v>6602.94</v>
          </cell>
        </row>
        <row r="104">
          <cell r="D104" t="str">
            <v>COSTO DE VENTAS</v>
          </cell>
          <cell r="E104">
            <v>3397.44</v>
          </cell>
          <cell r="F104">
            <v>0</v>
          </cell>
          <cell r="G104">
            <v>0</v>
          </cell>
          <cell r="H104">
            <v>3397.44</v>
          </cell>
          <cell r="I104">
            <v>3002.18</v>
          </cell>
        </row>
        <row r="105">
          <cell r="D105" t="str">
            <v>COSTO DE VENTAS</v>
          </cell>
          <cell r="E105">
            <v>3377.97</v>
          </cell>
          <cell r="F105">
            <v>0</v>
          </cell>
          <cell r="G105">
            <v>0</v>
          </cell>
          <cell r="H105">
            <v>3377.97</v>
          </cell>
          <cell r="I105">
            <v>3344.4</v>
          </cell>
        </row>
        <row r="106">
          <cell r="D106" t="str">
            <v>COSTO DE VENTAS</v>
          </cell>
          <cell r="E106">
            <v>-359169.27</v>
          </cell>
          <cell r="F106">
            <v>0</v>
          </cell>
          <cell r="G106">
            <v>0</v>
          </cell>
          <cell r="H106">
            <v>-359169.27</v>
          </cell>
          <cell r="I106">
            <v>-330911.23</v>
          </cell>
        </row>
        <row r="107">
          <cell r="D107" t="str">
            <v>COSTO DE VENTAS</v>
          </cell>
          <cell r="E107">
            <v>80779.25</v>
          </cell>
          <cell r="F107">
            <v>0</v>
          </cell>
          <cell r="G107">
            <v>0</v>
          </cell>
          <cell r="H107">
            <v>80779.25</v>
          </cell>
          <cell r="I107">
            <v>73813.53</v>
          </cell>
        </row>
        <row r="108">
          <cell r="D108" t="str">
            <v>COSTO DE VENTAS</v>
          </cell>
          <cell r="E108">
            <v>57385.4</v>
          </cell>
          <cell r="F108">
            <v>0</v>
          </cell>
          <cell r="G108">
            <v>0</v>
          </cell>
          <cell r="H108">
            <v>57385.4</v>
          </cell>
          <cell r="I108">
            <v>56066.48</v>
          </cell>
        </row>
        <row r="109">
          <cell r="D109" t="str">
            <v>COSTO DE VENTAS</v>
          </cell>
          <cell r="E109">
            <v>17617.580000000002</v>
          </cell>
          <cell r="F109">
            <v>0</v>
          </cell>
          <cell r="G109">
            <v>0</v>
          </cell>
          <cell r="H109">
            <v>17617.580000000002</v>
          </cell>
          <cell r="I109">
            <v>16742.38</v>
          </cell>
        </row>
        <row r="110">
          <cell r="D110" t="str">
            <v>COSTO DE VENTAS</v>
          </cell>
          <cell r="E110">
            <v>280</v>
          </cell>
          <cell r="F110">
            <v>0</v>
          </cell>
          <cell r="G110">
            <v>0</v>
          </cell>
          <cell r="H110">
            <v>280</v>
          </cell>
          <cell r="I110">
            <v>280</v>
          </cell>
        </row>
        <row r="111">
          <cell r="D111" t="str">
            <v>COSTO DE VENTAS</v>
          </cell>
          <cell r="E111">
            <v>41201.370000000003</v>
          </cell>
          <cell r="F111">
            <v>0</v>
          </cell>
          <cell r="G111">
            <v>0</v>
          </cell>
          <cell r="H111">
            <v>41201.370000000003</v>
          </cell>
          <cell r="I111">
            <v>37350.39</v>
          </cell>
        </row>
        <row r="112">
          <cell r="D112" t="str">
            <v>COSTO DE VENTAS</v>
          </cell>
          <cell r="E112">
            <v>32159.96</v>
          </cell>
          <cell r="F112">
            <v>0</v>
          </cell>
          <cell r="G112">
            <v>0</v>
          </cell>
          <cell r="H112">
            <v>32159.96</v>
          </cell>
          <cell r="I112">
            <v>30173.26</v>
          </cell>
        </row>
        <row r="113">
          <cell r="D113" t="str">
            <v>COSTO DE VENTAS</v>
          </cell>
          <cell r="E113">
            <v>132277.1</v>
          </cell>
          <cell r="F113">
            <v>0</v>
          </cell>
          <cell r="G113">
            <v>0</v>
          </cell>
          <cell r="H113">
            <v>132277.1</v>
          </cell>
          <cell r="I113">
            <v>119049.39</v>
          </cell>
        </row>
        <row r="114">
          <cell r="D114" t="str">
            <v>COSTO DE VENTAS</v>
          </cell>
          <cell r="E114">
            <v>321</v>
          </cell>
          <cell r="F114">
            <v>0</v>
          </cell>
          <cell r="G114">
            <v>0</v>
          </cell>
          <cell r="H114">
            <v>321</v>
          </cell>
          <cell r="I114">
            <v>321</v>
          </cell>
        </row>
        <row r="115">
          <cell r="D115" t="str">
            <v>COSTO DE VENTAS</v>
          </cell>
          <cell r="E115">
            <v>12727.01</v>
          </cell>
          <cell r="F115">
            <v>0</v>
          </cell>
          <cell r="G115">
            <v>0</v>
          </cell>
          <cell r="H115">
            <v>12727.01</v>
          </cell>
          <cell r="I115">
            <v>11581.96</v>
          </cell>
        </row>
        <row r="116">
          <cell r="D116" t="str">
            <v>COSTO DE VENTAS</v>
          </cell>
          <cell r="E116">
            <v>4905.1499999999996</v>
          </cell>
          <cell r="F116">
            <v>0</v>
          </cell>
          <cell r="G116">
            <v>0</v>
          </cell>
          <cell r="H116">
            <v>4905.1499999999996</v>
          </cell>
          <cell r="I116">
            <v>4364.41</v>
          </cell>
        </row>
        <row r="117">
          <cell r="D117" t="str">
            <v>COSTO DE VENTAS</v>
          </cell>
          <cell r="E117">
            <v>1262.46</v>
          </cell>
          <cell r="F117">
            <v>0</v>
          </cell>
          <cell r="G117">
            <v>0</v>
          </cell>
          <cell r="H117">
            <v>1262.46</v>
          </cell>
          <cell r="I117">
            <v>826.98</v>
          </cell>
        </row>
        <row r="118">
          <cell r="D118" t="str">
            <v>COSTO DE VENTAS</v>
          </cell>
          <cell r="E118">
            <v>9964.81</v>
          </cell>
          <cell r="F118">
            <v>0</v>
          </cell>
          <cell r="G118">
            <v>0</v>
          </cell>
          <cell r="H118">
            <v>9964.81</v>
          </cell>
          <cell r="I118">
            <v>9404.81</v>
          </cell>
        </row>
        <row r="119">
          <cell r="D119" t="str">
            <v>COSTO DE VENTAS</v>
          </cell>
          <cell r="E119">
            <v>1006.42</v>
          </cell>
          <cell r="F119">
            <v>0</v>
          </cell>
          <cell r="G119">
            <v>0</v>
          </cell>
          <cell r="H119">
            <v>1006.42</v>
          </cell>
          <cell r="I119">
            <v>816</v>
          </cell>
        </row>
        <row r="120">
          <cell r="D120" t="str">
            <v>COSTO DE VENTAS</v>
          </cell>
          <cell r="E120">
            <v>31396.77</v>
          </cell>
          <cell r="F120">
            <v>0</v>
          </cell>
          <cell r="G120">
            <v>0</v>
          </cell>
          <cell r="H120">
            <v>31396.77</v>
          </cell>
          <cell r="I120">
            <v>27607.81</v>
          </cell>
        </row>
        <row r="121">
          <cell r="D121" t="str">
            <v>COSTO DE VENTAS</v>
          </cell>
          <cell r="E121">
            <v>9966</v>
          </cell>
          <cell r="F121">
            <v>0</v>
          </cell>
          <cell r="G121">
            <v>0</v>
          </cell>
          <cell r="H121">
            <v>9966</v>
          </cell>
          <cell r="I121">
            <v>7393.16</v>
          </cell>
        </row>
        <row r="122">
          <cell r="D122" t="str">
            <v>COSTO DE VENTAS</v>
          </cell>
          <cell r="E122">
            <v>36.89</v>
          </cell>
          <cell r="F122">
            <v>0</v>
          </cell>
          <cell r="G122">
            <v>0</v>
          </cell>
          <cell r="H122">
            <v>36.89</v>
          </cell>
          <cell r="I122">
            <v>0</v>
          </cell>
        </row>
        <row r="123">
          <cell r="D123" t="str">
            <v>COSTO DE VENTAS</v>
          </cell>
          <cell r="E123">
            <v>5717.87</v>
          </cell>
          <cell r="F123">
            <v>0</v>
          </cell>
          <cell r="G123">
            <v>0</v>
          </cell>
          <cell r="H123">
            <v>5717.87</v>
          </cell>
          <cell r="I123">
            <v>5358.92</v>
          </cell>
        </row>
        <row r="124">
          <cell r="D124" t="str">
            <v>COSTO DE VENTAS</v>
          </cell>
          <cell r="E124">
            <v>20378.29</v>
          </cell>
          <cell r="F124">
            <v>0</v>
          </cell>
          <cell r="G124">
            <v>0</v>
          </cell>
          <cell r="H124">
            <v>20378.29</v>
          </cell>
          <cell r="I124">
            <v>19657.599999999999</v>
          </cell>
        </row>
        <row r="125">
          <cell r="D125" t="str">
            <v>COSTO DE VENTAS</v>
          </cell>
          <cell r="E125">
            <v>1956.54</v>
          </cell>
          <cell r="F125">
            <v>0</v>
          </cell>
          <cell r="G125">
            <v>0</v>
          </cell>
          <cell r="H125">
            <v>1956.54</v>
          </cell>
          <cell r="I125">
            <v>1956.54</v>
          </cell>
        </row>
        <row r="126">
          <cell r="D126" t="str">
            <v>COSTO DE VENTAS</v>
          </cell>
          <cell r="E126">
            <v>26011.34</v>
          </cell>
          <cell r="F126">
            <v>0</v>
          </cell>
          <cell r="G126">
            <v>0</v>
          </cell>
          <cell r="H126">
            <v>26011.34</v>
          </cell>
          <cell r="I126">
            <v>24229.43</v>
          </cell>
        </row>
        <row r="127">
          <cell r="D127" t="str">
            <v>COSTO DE VENTAS</v>
          </cell>
          <cell r="E127">
            <v>1675.28</v>
          </cell>
          <cell r="F127">
            <v>0</v>
          </cell>
          <cell r="G127">
            <v>0</v>
          </cell>
          <cell r="H127">
            <v>1675.28</v>
          </cell>
          <cell r="I127">
            <v>323.77</v>
          </cell>
        </row>
        <row r="128">
          <cell r="D128" t="str">
            <v>COSTO DE VENTAS</v>
          </cell>
          <cell r="E128">
            <v>850</v>
          </cell>
          <cell r="F128">
            <v>0</v>
          </cell>
          <cell r="G128">
            <v>0</v>
          </cell>
          <cell r="H128">
            <v>850</v>
          </cell>
          <cell r="I128">
            <v>680</v>
          </cell>
        </row>
        <row r="129">
          <cell r="D129" t="str">
            <v>COSTO DE VENTAS</v>
          </cell>
          <cell r="E129">
            <v>1855.64</v>
          </cell>
          <cell r="F129">
            <v>0</v>
          </cell>
          <cell r="G129">
            <v>0</v>
          </cell>
          <cell r="H129">
            <v>1855.64</v>
          </cell>
          <cell r="I129">
            <v>1584.64</v>
          </cell>
        </row>
        <row r="130">
          <cell r="D130" t="str">
            <v>COSTO DE VENTAS</v>
          </cell>
          <cell r="E130">
            <v>-491732.13</v>
          </cell>
          <cell r="F130">
            <v>0</v>
          </cell>
          <cell r="G130">
            <v>0</v>
          </cell>
          <cell r="H130">
            <v>-491732.13</v>
          </cell>
          <cell r="I130">
            <v>-449582.46</v>
          </cell>
        </row>
        <row r="131">
          <cell r="D131" t="str">
            <v>COSTO DE VENTAS</v>
          </cell>
          <cell r="E131">
            <v>69199.03</v>
          </cell>
          <cell r="F131">
            <v>0</v>
          </cell>
          <cell r="G131">
            <v>0</v>
          </cell>
          <cell r="H131">
            <v>69199.03</v>
          </cell>
          <cell r="I131">
            <v>63045.760000000002</v>
          </cell>
        </row>
        <row r="132">
          <cell r="D132" t="str">
            <v>COSTO DE VENTAS</v>
          </cell>
          <cell r="E132">
            <v>16102.91</v>
          </cell>
          <cell r="F132">
            <v>0</v>
          </cell>
          <cell r="G132">
            <v>0</v>
          </cell>
          <cell r="H132">
            <v>16102.91</v>
          </cell>
          <cell r="I132">
            <v>15229.35</v>
          </cell>
        </row>
        <row r="133">
          <cell r="D133" t="str">
            <v>COSTO DE VENTAS</v>
          </cell>
          <cell r="E133">
            <v>3010.46</v>
          </cell>
          <cell r="F133">
            <v>0</v>
          </cell>
          <cell r="G133">
            <v>0</v>
          </cell>
          <cell r="H133">
            <v>3010.46</v>
          </cell>
          <cell r="I133">
            <v>2753.63</v>
          </cell>
        </row>
        <row r="134">
          <cell r="D134" t="str">
            <v>COSTO DE VENTAS</v>
          </cell>
          <cell r="E134">
            <v>4236.3100000000004</v>
          </cell>
          <cell r="F134">
            <v>0</v>
          </cell>
          <cell r="G134">
            <v>0</v>
          </cell>
          <cell r="H134">
            <v>4236.3100000000004</v>
          </cell>
          <cell r="I134">
            <v>3777.93</v>
          </cell>
        </row>
        <row r="135">
          <cell r="D135" t="str">
            <v>COSTO DE VENTAS</v>
          </cell>
          <cell r="E135">
            <v>1500</v>
          </cell>
          <cell r="F135">
            <v>0</v>
          </cell>
          <cell r="G135">
            <v>0</v>
          </cell>
          <cell r="H135">
            <v>1500</v>
          </cell>
          <cell r="I135">
            <v>1500</v>
          </cell>
        </row>
        <row r="136">
          <cell r="D136" t="str">
            <v>COSTO DE VENTAS</v>
          </cell>
          <cell r="E136">
            <v>-94048.71</v>
          </cell>
          <cell r="F136">
            <v>0</v>
          </cell>
          <cell r="G136">
            <v>0</v>
          </cell>
          <cell r="H136">
            <v>-94048.71</v>
          </cell>
          <cell r="I136">
            <v>-86306.67</v>
          </cell>
        </row>
        <row r="137">
          <cell r="D137" t="str">
            <v>COSTO DE VENTAS</v>
          </cell>
          <cell r="E137">
            <v>834682.47</v>
          </cell>
          <cell r="F137">
            <v>400000</v>
          </cell>
          <cell r="G137">
            <v>0</v>
          </cell>
          <cell r="H137">
            <v>1234682.47</v>
          </cell>
          <cell r="I137">
            <v>737371.5</v>
          </cell>
        </row>
        <row r="138">
          <cell r="D138" t="str">
            <v>GASTOS ADMINISTRATIVOS</v>
          </cell>
          <cell r="E138">
            <v>258611.64</v>
          </cell>
          <cell r="F138">
            <v>0</v>
          </cell>
          <cell r="G138">
            <v>0</v>
          </cell>
          <cell r="H138">
            <v>258611.64</v>
          </cell>
          <cell r="I138">
            <v>234041.24</v>
          </cell>
        </row>
        <row r="139">
          <cell r="D139" t="str">
            <v>GASTOS ADMINISTRATIVOS</v>
          </cell>
          <cell r="E139">
            <v>17171.37</v>
          </cell>
          <cell r="F139">
            <v>0</v>
          </cell>
          <cell r="G139">
            <v>0</v>
          </cell>
          <cell r="H139">
            <v>17171.37</v>
          </cell>
          <cell r="I139">
            <v>15348.59</v>
          </cell>
        </row>
        <row r="140">
          <cell r="D140" t="str">
            <v>GASTOS ADMINISTRATIVOS</v>
          </cell>
          <cell r="E140">
            <v>5569.66</v>
          </cell>
          <cell r="F140">
            <v>0</v>
          </cell>
          <cell r="G140">
            <v>0</v>
          </cell>
          <cell r="H140">
            <v>5569.66</v>
          </cell>
          <cell r="I140">
            <v>5399.32</v>
          </cell>
        </row>
        <row r="141">
          <cell r="D141" t="str">
            <v>GASTOS ADMINISTRATIVOS</v>
          </cell>
          <cell r="E141">
            <v>33646.25</v>
          </cell>
          <cell r="F141">
            <v>0</v>
          </cell>
          <cell r="G141">
            <v>0</v>
          </cell>
          <cell r="H141">
            <v>33646.25</v>
          </cell>
          <cell r="I141">
            <v>30439.47</v>
          </cell>
        </row>
        <row r="142">
          <cell r="D142" t="str">
            <v>GASTOS ADMINISTRATIVOS</v>
          </cell>
          <cell r="E142">
            <v>16825.32</v>
          </cell>
          <cell r="F142">
            <v>0</v>
          </cell>
          <cell r="G142">
            <v>0</v>
          </cell>
          <cell r="H142">
            <v>16825.32</v>
          </cell>
          <cell r="I142">
            <v>15282.79</v>
          </cell>
        </row>
        <row r="143">
          <cell r="D143" t="str">
            <v>GASTOS ADMINISTRATIVOS</v>
          </cell>
          <cell r="E143">
            <v>3806.37</v>
          </cell>
          <cell r="F143">
            <v>0</v>
          </cell>
          <cell r="G143">
            <v>0</v>
          </cell>
          <cell r="H143">
            <v>3806.37</v>
          </cell>
          <cell r="I143">
            <v>3616.37</v>
          </cell>
        </row>
        <row r="144">
          <cell r="D144" t="str">
            <v>GASTOS ADMINISTRATIVOS</v>
          </cell>
          <cell r="E144">
            <v>9135.5499999999993</v>
          </cell>
          <cell r="F144">
            <v>0</v>
          </cell>
          <cell r="G144">
            <v>0</v>
          </cell>
          <cell r="H144">
            <v>9135.5499999999993</v>
          </cell>
          <cell r="I144">
            <v>8256.3799999999992</v>
          </cell>
        </row>
        <row r="145">
          <cell r="D145" t="str">
            <v>GASTOS ADMINISTRATIVOS</v>
          </cell>
          <cell r="E145">
            <v>23076.89</v>
          </cell>
          <cell r="F145">
            <v>0</v>
          </cell>
          <cell r="G145">
            <v>0</v>
          </cell>
          <cell r="H145">
            <v>23076.89</v>
          </cell>
          <cell r="I145">
            <v>20877.45</v>
          </cell>
        </row>
        <row r="146">
          <cell r="D146" t="str">
            <v>GASTOS ADMINISTRATIVOS</v>
          </cell>
          <cell r="E146">
            <v>2852.46</v>
          </cell>
          <cell r="F146">
            <v>0</v>
          </cell>
          <cell r="G146">
            <v>0</v>
          </cell>
          <cell r="H146">
            <v>2852.46</v>
          </cell>
          <cell r="I146">
            <v>2719.75</v>
          </cell>
        </row>
        <row r="147">
          <cell r="D147" t="str">
            <v>GASTOS ADMINISTRATIVOS</v>
          </cell>
          <cell r="E147">
            <v>3977.97</v>
          </cell>
          <cell r="F147">
            <v>0</v>
          </cell>
          <cell r="G147">
            <v>0</v>
          </cell>
          <cell r="H147">
            <v>3977.97</v>
          </cell>
          <cell r="I147">
            <v>3409.5</v>
          </cell>
        </row>
        <row r="148">
          <cell r="D148" t="str">
            <v>GASTOS ADMINISTRATIVOS</v>
          </cell>
          <cell r="E148">
            <v>40</v>
          </cell>
          <cell r="F148">
            <v>0</v>
          </cell>
          <cell r="G148">
            <v>0</v>
          </cell>
          <cell r="H148">
            <v>40</v>
          </cell>
          <cell r="I148">
            <v>40</v>
          </cell>
        </row>
        <row r="149">
          <cell r="D149" t="str">
            <v>GASTOS ADMINISTRATIVOS</v>
          </cell>
          <cell r="E149">
            <v>1099.8599999999999</v>
          </cell>
          <cell r="F149">
            <v>0</v>
          </cell>
          <cell r="G149">
            <v>0</v>
          </cell>
          <cell r="H149">
            <v>1099.8599999999999</v>
          </cell>
          <cell r="I149">
            <v>1026.08</v>
          </cell>
        </row>
        <row r="150">
          <cell r="D150" t="str">
            <v>GASTOS ADMINISTRATIVOS</v>
          </cell>
          <cell r="E150">
            <v>11003.44</v>
          </cell>
          <cell r="F150">
            <v>0</v>
          </cell>
          <cell r="G150">
            <v>0</v>
          </cell>
          <cell r="H150">
            <v>11003.44</v>
          </cell>
          <cell r="I150">
            <v>10983.96</v>
          </cell>
        </row>
        <row r="151">
          <cell r="D151" t="str">
            <v>GASTOS ADMINISTRATIVOS</v>
          </cell>
          <cell r="E151">
            <v>16437.77</v>
          </cell>
          <cell r="F151">
            <v>0</v>
          </cell>
          <cell r="G151">
            <v>0</v>
          </cell>
          <cell r="H151">
            <v>16437.77</v>
          </cell>
          <cell r="I151">
            <v>14821.9</v>
          </cell>
        </row>
        <row r="152">
          <cell r="D152" t="str">
            <v>GASTOS ADMINISTRATIVOS</v>
          </cell>
          <cell r="E152">
            <v>5155.8999999999996</v>
          </cell>
          <cell r="F152">
            <v>0</v>
          </cell>
          <cell r="G152">
            <v>0</v>
          </cell>
          <cell r="H152">
            <v>5155.8999999999996</v>
          </cell>
          <cell r="I152">
            <v>3505.48</v>
          </cell>
        </row>
        <row r="153">
          <cell r="D153" t="str">
            <v>GASTOS ADMINISTRATIVOS</v>
          </cell>
          <cell r="E153">
            <v>2.21</v>
          </cell>
          <cell r="F153">
            <v>0</v>
          </cell>
          <cell r="G153">
            <v>0</v>
          </cell>
          <cell r="H153">
            <v>2.21</v>
          </cell>
          <cell r="I153">
            <v>2.21</v>
          </cell>
        </row>
        <row r="154">
          <cell r="D154" t="str">
            <v>GASTOS ADMINISTRATIVOS</v>
          </cell>
          <cell r="E154">
            <v>20836.64</v>
          </cell>
          <cell r="F154">
            <v>0</v>
          </cell>
          <cell r="G154">
            <v>0</v>
          </cell>
          <cell r="H154">
            <v>20836.64</v>
          </cell>
          <cell r="I154">
            <v>18759.689999999999</v>
          </cell>
        </row>
        <row r="155">
          <cell r="D155" t="str">
            <v>GASTOS ADMINISTRATIVOS</v>
          </cell>
          <cell r="E155">
            <v>9116.65</v>
          </cell>
          <cell r="F155">
            <v>0</v>
          </cell>
          <cell r="G155">
            <v>0</v>
          </cell>
          <cell r="H155">
            <v>9116.65</v>
          </cell>
          <cell r="I155">
            <v>8949.1299999999992</v>
          </cell>
        </row>
        <row r="156">
          <cell r="D156" t="str">
            <v>GASTOS ADMINISTRATIVOS</v>
          </cell>
          <cell r="E156">
            <v>6781.26</v>
          </cell>
          <cell r="F156">
            <v>0</v>
          </cell>
          <cell r="G156">
            <v>0</v>
          </cell>
          <cell r="H156">
            <v>6781.26</v>
          </cell>
          <cell r="I156">
            <v>6127.35</v>
          </cell>
        </row>
        <row r="157">
          <cell r="D157" t="str">
            <v>GASTOS ADMINISTRATIVOS</v>
          </cell>
          <cell r="E157">
            <v>420</v>
          </cell>
          <cell r="F157">
            <v>0</v>
          </cell>
          <cell r="G157">
            <v>0</v>
          </cell>
          <cell r="H157">
            <v>420</v>
          </cell>
          <cell r="I157">
            <v>420</v>
          </cell>
        </row>
        <row r="158">
          <cell r="D158" t="str">
            <v>GASTOS ADMINISTRATIVOS</v>
          </cell>
          <cell r="E158">
            <v>649.5</v>
          </cell>
          <cell r="F158">
            <v>0</v>
          </cell>
          <cell r="G158">
            <v>0</v>
          </cell>
          <cell r="H158">
            <v>649.5</v>
          </cell>
          <cell r="I158">
            <v>570.94000000000005</v>
          </cell>
        </row>
        <row r="159">
          <cell r="D159" t="str">
            <v>GASTOS ADMINISTRATIVOS</v>
          </cell>
          <cell r="E159">
            <v>8213.4699999999993</v>
          </cell>
          <cell r="F159">
            <v>0</v>
          </cell>
          <cell r="G159">
            <v>0</v>
          </cell>
          <cell r="H159">
            <v>8213.4699999999993</v>
          </cell>
          <cell r="I159">
            <v>7330.59</v>
          </cell>
        </row>
        <row r="160">
          <cell r="D160" t="str">
            <v>GASTOS ADMINISTRATIVOS</v>
          </cell>
          <cell r="E160">
            <v>1582.01</v>
          </cell>
          <cell r="F160">
            <v>0</v>
          </cell>
          <cell r="G160">
            <v>0</v>
          </cell>
          <cell r="H160">
            <v>1582.01</v>
          </cell>
          <cell r="I160">
            <v>1327.26</v>
          </cell>
        </row>
        <row r="161">
          <cell r="D161" t="str">
            <v>GASTOS ADMINISTRATIVOS</v>
          </cell>
          <cell r="E161">
            <v>3456.81</v>
          </cell>
          <cell r="F161">
            <v>0</v>
          </cell>
          <cell r="G161">
            <v>0</v>
          </cell>
          <cell r="H161">
            <v>3456.81</v>
          </cell>
          <cell r="I161">
            <v>3456.81</v>
          </cell>
        </row>
        <row r="162">
          <cell r="D162" t="str">
            <v>GASTOS ADMINISTRATIVOS</v>
          </cell>
          <cell r="E162">
            <v>6793.57</v>
          </cell>
          <cell r="F162">
            <v>0</v>
          </cell>
          <cell r="G162">
            <v>0</v>
          </cell>
          <cell r="H162">
            <v>6793.57</v>
          </cell>
          <cell r="I162">
            <v>6439.16</v>
          </cell>
        </row>
        <row r="163">
          <cell r="D163" t="str">
            <v>GASTOS ADMINISTRATIVOS</v>
          </cell>
          <cell r="E163">
            <v>6395.13</v>
          </cell>
          <cell r="F163">
            <v>0</v>
          </cell>
          <cell r="G163">
            <v>0</v>
          </cell>
          <cell r="H163">
            <v>6395.13</v>
          </cell>
          <cell r="I163">
            <v>6395.13</v>
          </cell>
        </row>
        <row r="164">
          <cell r="D164" t="str">
            <v>GASTOS ADMINISTRATIVOS</v>
          </cell>
          <cell r="E164">
            <v>1534.16</v>
          </cell>
          <cell r="F164">
            <v>0</v>
          </cell>
          <cell r="G164">
            <v>0</v>
          </cell>
          <cell r="H164">
            <v>1534.16</v>
          </cell>
          <cell r="I164">
            <v>1534.16</v>
          </cell>
        </row>
        <row r="165">
          <cell r="D165" t="str">
            <v>GASTOS ADMINISTRATIVOS</v>
          </cell>
          <cell r="E165">
            <v>557.79999999999995</v>
          </cell>
          <cell r="F165">
            <v>0</v>
          </cell>
          <cell r="G165">
            <v>0</v>
          </cell>
          <cell r="H165">
            <v>557.79999999999995</v>
          </cell>
          <cell r="I165">
            <v>557.79999999999995</v>
          </cell>
        </row>
        <row r="166">
          <cell r="D166" t="str">
            <v>GASTOS ADMINISTRATIVOS</v>
          </cell>
          <cell r="E166">
            <v>11626.22</v>
          </cell>
          <cell r="F166">
            <v>0</v>
          </cell>
          <cell r="G166">
            <v>0</v>
          </cell>
          <cell r="H166">
            <v>11626.22</v>
          </cell>
          <cell r="I166">
            <v>11083.58</v>
          </cell>
        </row>
        <row r="167">
          <cell r="D167" t="str">
            <v>GASTOS ADMINISTRATIVOS</v>
          </cell>
          <cell r="E167">
            <v>65011.03</v>
          </cell>
          <cell r="F167">
            <v>0</v>
          </cell>
          <cell r="G167">
            <v>0</v>
          </cell>
          <cell r="H167">
            <v>65011.03</v>
          </cell>
          <cell r="I167">
            <v>61320.23</v>
          </cell>
        </row>
        <row r="168">
          <cell r="D168" t="str">
            <v>GASTOS ADMINISTRATIVOS</v>
          </cell>
          <cell r="E168">
            <v>7018.73</v>
          </cell>
          <cell r="F168">
            <v>0</v>
          </cell>
          <cell r="G168">
            <v>0</v>
          </cell>
          <cell r="H168">
            <v>7018.73</v>
          </cell>
          <cell r="I168">
            <v>5497.17</v>
          </cell>
        </row>
        <row r="169">
          <cell r="D169" t="str">
            <v>GASTOS ADMINISTRATIVOS</v>
          </cell>
          <cell r="E169">
            <v>1029.03</v>
          </cell>
          <cell r="F169">
            <v>0</v>
          </cell>
          <cell r="G169">
            <v>0</v>
          </cell>
          <cell r="H169">
            <v>1029.03</v>
          </cell>
          <cell r="I169">
            <v>930.03</v>
          </cell>
        </row>
        <row r="170">
          <cell r="D170" t="str">
            <v>GASTOS ADMINISTRATIVOS</v>
          </cell>
          <cell r="E170">
            <v>7096.99</v>
          </cell>
          <cell r="F170">
            <v>0</v>
          </cell>
          <cell r="G170">
            <v>0</v>
          </cell>
          <cell r="H170">
            <v>7096.99</v>
          </cell>
          <cell r="I170">
            <v>3250</v>
          </cell>
        </row>
        <row r="171">
          <cell r="D171" t="str">
            <v>GASTOS ADMINISTRATIVOS</v>
          </cell>
          <cell r="E171">
            <v>5387.81</v>
          </cell>
          <cell r="F171">
            <v>0</v>
          </cell>
          <cell r="G171">
            <v>0</v>
          </cell>
          <cell r="H171">
            <v>5387.81</v>
          </cell>
          <cell r="I171">
            <v>4701.7700000000004</v>
          </cell>
        </row>
        <row r="172">
          <cell r="D172" t="str">
            <v>GASTOS ADMINISTRATIVOS</v>
          </cell>
          <cell r="E172">
            <v>1009.16</v>
          </cell>
          <cell r="F172">
            <v>0</v>
          </cell>
          <cell r="G172">
            <v>0</v>
          </cell>
          <cell r="H172">
            <v>1009.16</v>
          </cell>
          <cell r="I172">
            <v>1009.16</v>
          </cell>
        </row>
        <row r="173">
          <cell r="D173" t="str">
            <v>GASTOS DE VENTAS</v>
          </cell>
          <cell r="E173">
            <v>46713.99</v>
          </cell>
          <cell r="F173">
            <v>0</v>
          </cell>
          <cell r="G173">
            <v>0</v>
          </cell>
          <cell r="H173">
            <v>46713.99</v>
          </cell>
          <cell r="I173">
            <v>39525.699999999997</v>
          </cell>
        </row>
        <row r="174">
          <cell r="D174" t="str">
            <v>GASTOS DE VENTAS</v>
          </cell>
          <cell r="E174">
            <v>2359.59</v>
          </cell>
          <cell r="F174">
            <v>0</v>
          </cell>
          <cell r="G174">
            <v>0</v>
          </cell>
          <cell r="H174">
            <v>2359.59</v>
          </cell>
          <cell r="I174">
            <v>2359.59</v>
          </cell>
        </row>
        <row r="175">
          <cell r="D175" t="str">
            <v>GASTOS DE VENTAS</v>
          </cell>
          <cell r="E175">
            <v>1681.81</v>
          </cell>
          <cell r="F175">
            <v>0</v>
          </cell>
          <cell r="G175">
            <v>0</v>
          </cell>
          <cell r="H175">
            <v>1681.81</v>
          </cell>
          <cell r="I175">
            <v>1681.81</v>
          </cell>
        </row>
        <row r="176">
          <cell r="D176" t="str">
            <v>GASTOS DE VENTAS</v>
          </cell>
          <cell r="E176">
            <v>821.84</v>
          </cell>
          <cell r="F176">
            <v>0</v>
          </cell>
          <cell r="G176">
            <v>0</v>
          </cell>
          <cell r="H176">
            <v>821.84</v>
          </cell>
          <cell r="I176">
            <v>821.84</v>
          </cell>
        </row>
        <row r="177">
          <cell r="D177" t="str">
            <v>GASTOS DE VENTAS</v>
          </cell>
          <cell r="E177">
            <v>538.73</v>
          </cell>
          <cell r="F177">
            <v>0</v>
          </cell>
          <cell r="G177">
            <v>0</v>
          </cell>
          <cell r="H177">
            <v>538.73</v>
          </cell>
          <cell r="I177">
            <v>175.27</v>
          </cell>
        </row>
        <row r="178">
          <cell r="D178" t="str">
            <v>GASTOS DE VENTAS</v>
          </cell>
          <cell r="E178">
            <v>1901.66</v>
          </cell>
          <cell r="F178">
            <v>0</v>
          </cell>
          <cell r="G178">
            <v>0</v>
          </cell>
          <cell r="H178">
            <v>1901.66</v>
          </cell>
          <cell r="I178">
            <v>1901.66</v>
          </cell>
        </row>
        <row r="179">
          <cell r="D179" t="str">
            <v>GASTOS DE VENTAS</v>
          </cell>
          <cell r="E179">
            <v>233.04</v>
          </cell>
          <cell r="F179">
            <v>0</v>
          </cell>
          <cell r="G179">
            <v>0</v>
          </cell>
          <cell r="H179">
            <v>233.04</v>
          </cell>
          <cell r="I179">
            <v>233.04</v>
          </cell>
        </row>
        <row r="180">
          <cell r="D180" t="str">
            <v>GASTOS DE VENTAS</v>
          </cell>
          <cell r="E180">
            <v>224.58</v>
          </cell>
          <cell r="F180">
            <v>0</v>
          </cell>
          <cell r="G180">
            <v>0</v>
          </cell>
          <cell r="H180">
            <v>224.58</v>
          </cell>
          <cell r="I180">
            <v>224.58</v>
          </cell>
        </row>
        <row r="181">
          <cell r="D181" t="str">
            <v>GASTOS DE VENTAS</v>
          </cell>
          <cell r="E181">
            <v>945.96</v>
          </cell>
          <cell r="F181">
            <v>0</v>
          </cell>
          <cell r="G181">
            <v>0</v>
          </cell>
          <cell r="H181">
            <v>945.96</v>
          </cell>
          <cell r="I181">
            <v>945.96</v>
          </cell>
        </row>
        <row r="182">
          <cell r="D182" t="str">
            <v>GASTOS DE VENTAS</v>
          </cell>
          <cell r="E182">
            <v>1045.1300000000001</v>
          </cell>
          <cell r="F182">
            <v>0</v>
          </cell>
          <cell r="G182">
            <v>0</v>
          </cell>
          <cell r="H182">
            <v>1045.1300000000001</v>
          </cell>
          <cell r="I182">
            <v>964.95</v>
          </cell>
        </row>
        <row r="183">
          <cell r="D183" t="str">
            <v>GASTOS FINANCIEROS</v>
          </cell>
          <cell r="E183">
            <v>7244.38</v>
          </cell>
          <cell r="F183">
            <v>0</v>
          </cell>
          <cell r="G183">
            <v>0</v>
          </cell>
          <cell r="H183">
            <v>7244.38</v>
          </cell>
          <cell r="I183">
            <v>6666.64</v>
          </cell>
        </row>
        <row r="184">
          <cell r="D184" t="str">
            <v>GASTOS FINANCIEROS</v>
          </cell>
          <cell r="E184">
            <v>64202.13</v>
          </cell>
          <cell r="F184">
            <v>12658</v>
          </cell>
          <cell r="G184">
            <v>0</v>
          </cell>
          <cell r="H184">
            <v>76860.13</v>
          </cell>
          <cell r="I184">
            <v>52704.73</v>
          </cell>
        </row>
        <row r="185">
          <cell r="D185" t="str">
            <v>COSTO DE VENTAS</v>
          </cell>
          <cell r="E185">
            <v>5206.4399999999996</v>
          </cell>
          <cell r="F185">
            <v>0</v>
          </cell>
          <cell r="G185">
            <v>0</v>
          </cell>
          <cell r="H185">
            <v>5206.4399999999996</v>
          </cell>
          <cell r="I185">
            <v>5206.4399999999996</v>
          </cell>
        </row>
        <row r="186">
          <cell r="D186" t="str">
            <v>COSTO DE VENTAS</v>
          </cell>
          <cell r="E186">
            <v>7.59</v>
          </cell>
          <cell r="F186">
            <v>0</v>
          </cell>
          <cell r="G186">
            <v>0</v>
          </cell>
          <cell r="H186">
            <v>7.59</v>
          </cell>
          <cell r="I186">
            <v>7.59</v>
          </cell>
        </row>
        <row r="187">
          <cell r="D187" t="str">
            <v>COSTO DE VENTAS</v>
          </cell>
          <cell r="E187">
            <v>712.5</v>
          </cell>
          <cell r="F187">
            <v>0</v>
          </cell>
          <cell r="G187">
            <v>0</v>
          </cell>
          <cell r="H187">
            <v>712.5</v>
          </cell>
          <cell r="I187">
            <v>712.5</v>
          </cell>
        </row>
        <row r="188">
          <cell r="D188" t="str">
            <v>COSTO DE VENTAS</v>
          </cell>
          <cell r="E188">
            <v>1006.04</v>
          </cell>
          <cell r="F188">
            <v>0</v>
          </cell>
          <cell r="G188">
            <v>0</v>
          </cell>
          <cell r="H188">
            <v>1006.04</v>
          </cell>
          <cell r="I188">
            <v>937.45</v>
          </cell>
        </row>
        <row r="189">
          <cell r="D189" t="str">
            <v>COSTO DE VENTAS</v>
          </cell>
          <cell r="E189">
            <v>8188.23</v>
          </cell>
          <cell r="F189">
            <v>0</v>
          </cell>
          <cell r="G189">
            <v>0</v>
          </cell>
          <cell r="H189">
            <v>8188.23</v>
          </cell>
          <cell r="I189">
            <v>8159.98</v>
          </cell>
        </row>
        <row r="190">
          <cell r="D190" t="str">
            <v>COSTO DE VENTAS</v>
          </cell>
          <cell r="E190">
            <v>3552</v>
          </cell>
          <cell r="F190">
            <v>0</v>
          </cell>
          <cell r="G190">
            <v>0</v>
          </cell>
          <cell r="H190">
            <v>3552</v>
          </cell>
          <cell r="I190">
            <v>3042</v>
          </cell>
        </row>
        <row r="191">
          <cell r="D191" t="str">
            <v>COSTO DE VENTAS</v>
          </cell>
          <cell r="E191">
            <v>242972.17</v>
          </cell>
          <cell r="F191">
            <v>0</v>
          </cell>
          <cell r="G191">
            <v>0</v>
          </cell>
          <cell r="H191">
            <v>242972.17</v>
          </cell>
          <cell r="I191">
            <v>232174.09</v>
          </cell>
        </row>
        <row r="192">
          <cell r="D192" t="str">
            <v>COSTO DE VENTAS</v>
          </cell>
          <cell r="E192">
            <v>3653.95</v>
          </cell>
          <cell r="F192">
            <v>0</v>
          </cell>
          <cell r="G192">
            <v>0</v>
          </cell>
          <cell r="H192">
            <v>3653.95</v>
          </cell>
          <cell r="I192">
            <v>3387.38</v>
          </cell>
        </row>
        <row r="193">
          <cell r="D193" t="str">
            <v>COSTO DE VENTAS</v>
          </cell>
          <cell r="E193">
            <v>5.4</v>
          </cell>
          <cell r="F193">
            <v>0</v>
          </cell>
          <cell r="G193">
            <v>0</v>
          </cell>
          <cell r="H193">
            <v>5.4</v>
          </cell>
          <cell r="I193">
            <v>5.4</v>
          </cell>
        </row>
        <row r="194">
          <cell r="D194" t="str">
            <v>COSTO DE VENTAS</v>
          </cell>
          <cell r="E194">
            <v>69005.350000000006</v>
          </cell>
          <cell r="F194">
            <v>0</v>
          </cell>
          <cell r="G194">
            <v>0</v>
          </cell>
          <cell r="H194">
            <v>69005.350000000006</v>
          </cell>
          <cell r="I194">
            <v>63227.519999999997</v>
          </cell>
        </row>
        <row r="195">
          <cell r="D195" t="str">
            <v>COSTO DE VENTAS</v>
          </cell>
          <cell r="E195">
            <v>20158.84</v>
          </cell>
          <cell r="F195">
            <v>0</v>
          </cell>
          <cell r="G195">
            <v>0</v>
          </cell>
          <cell r="H195">
            <v>20158.84</v>
          </cell>
          <cell r="I195">
            <v>19944.84</v>
          </cell>
        </row>
        <row r="196">
          <cell r="D196" t="str">
            <v>COSTO DE VENTAS</v>
          </cell>
          <cell r="E196">
            <v>3461.98</v>
          </cell>
          <cell r="F196">
            <v>0</v>
          </cell>
          <cell r="G196">
            <v>0</v>
          </cell>
          <cell r="H196">
            <v>3461.98</v>
          </cell>
          <cell r="I196">
            <v>3461.98</v>
          </cell>
        </row>
        <row r="197">
          <cell r="D197" t="str">
            <v>COSTO DE VENTAS</v>
          </cell>
          <cell r="E197">
            <v>654.79999999999995</v>
          </cell>
          <cell r="F197">
            <v>0</v>
          </cell>
          <cell r="G197">
            <v>0</v>
          </cell>
          <cell r="H197">
            <v>654.79999999999995</v>
          </cell>
          <cell r="I197">
            <v>136</v>
          </cell>
        </row>
        <row r="198">
          <cell r="D198" t="str">
            <v>COSTO DE VENTAS</v>
          </cell>
          <cell r="E198">
            <v>462</v>
          </cell>
          <cell r="F198">
            <v>0</v>
          </cell>
          <cell r="G198">
            <v>0</v>
          </cell>
          <cell r="H198">
            <v>462</v>
          </cell>
          <cell r="I198">
            <v>0</v>
          </cell>
        </row>
        <row r="199">
          <cell r="D199" t="str">
            <v>COSTO DE VENTAS</v>
          </cell>
          <cell r="E199">
            <v>1602</v>
          </cell>
          <cell r="F199">
            <v>0</v>
          </cell>
          <cell r="G199">
            <v>0</v>
          </cell>
          <cell r="H199">
            <v>1602</v>
          </cell>
          <cell r="I199">
            <v>1602</v>
          </cell>
        </row>
        <row r="200">
          <cell r="D200" t="str">
            <v>COSTO DE VENTAS</v>
          </cell>
          <cell r="E200">
            <v>5350.29</v>
          </cell>
          <cell r="F200">
            <v>0</v>
          </cell>
          <cell r="G200">
            <v>0</v>
          </cell>
          <cell r="H200">
            <v>5350.29</v>
          </cell>
          <cell r="I200">
            <v>4830.09</v>
          </cell>
        </row>
        <row r="201">
          <cell r="D201" t="str">
            <v>COSTO DE VENTAS</v>
          </cell>
          <cell r="E201">
            <v>711.38</v>
          </cell>
          <cell r="F201">
            <v>0</v>
          </cell>
          <cell r="G201">
            <v>0</v>
          </cell>
          <cell r="H201">
            <v>711.38</v>
          </cell>
          <cell r="I201">
            <v>711.38</v>
          </cell>
        </row>
        <row r="202">
          <cell r="D202" t="str">
            <v>COSTO DE VENTAS</v>
          </cell>
          <cell r="E202">
            <v>576.63</v>
          </cell>
          <cell r="F202">
            <v>0</v>
          </cell>
          <cell r="G202">
            <v>0</v>
          </cell>
          <cell r="H202">
            <v>576.63</v>
          </cell>
          <cell r="I202">
            <v>380.98</v>
          </cell>
        </row>
        <row r="203">
          <cell r="D203" t="str">
            <v>COSTO DE VENTAS</v>
          </cell>
          <cell r="E203">
            <v>426.23</v>
          </cell>
          <cell r="F203">
            <v>0</v>
          </cell>
          <cell r="G203">
            <v>0</v>
          </cell>
          <cell r="H203">
            <v>426.23</v>
          </cell>
          <cell r="I203">
            <v>311.23</v>
          </cell>
        </row>
        <row r="204">
          <cell r="D204" t="str">
            <v>OTROS GASTOS / INGRESOS</v>
          </cell>
          <cell r="E204">
            <v>0</v>
          </cell>
          <cell r="F204">
            <v>0</v>
          </cell>
          <cell r="G204">
            <v>-1008</v>
          </cell>
          <cell r="H204">
            <v>-1008</v>
          </cell>
          <cell r="I204">
            <v>0</v>
          </cell>
        </row>
        <row r="205">
          <cell r="D205" t="str">
            <v>CAJA Y BANCOS</v>
          </cell>
          <cell r="E205">
            <v>500</v>
          </cell>
          <cell r="F205">
            <v>0</v>
          </cell>
          <cell r="G205">
            <v>0</v>
          </cell>
          <cell r="H205">
            <v>500</v>
          </cell>
          <cell r="I205">
            <v>0</v>
          </cell>
        </row>
        <row r="206">
          <cell r="D206" t="str">
            <v xml:space="preserve"> 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D207" t="str">
            <v xml:space="preserve"> 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D208" t="str">
            <v xml:space="preserve"> 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D209" t="str">
            <v xml:space="preserve"> 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D210" t="str">
            <v xml:space="preserve"> 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D211" t="str">
            <v xml:space="preserve"> 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D212" t="str">
            <v xml:space="preserve"> 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D213" t="str">
            <v xml:space="preserve"> 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D214" t="str">
            <v xml:space="preserve"> 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D215" t="str">
            <v xml:space="preserve"> 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D216" t="str">
            <v xml:space="preserve"> 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D217" t="str">
            <v xml:space="preserve"> 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D218" t="str">
            <v xml:space="preserve"> 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D219" t="str">
            <v xml:space="preserve"> 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D220" t="str">
            <v xml:space="preserve"> 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D221" t="str">
            <v xml:space="preserve"> 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D222" t="str">
            <v xml:space="preserve"> 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D223" t="str">
            <v xml:space="preserve"> 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D224" t="str">
            <v xml:space="preserve"> 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D225" t="str">
            <v xml:space="preserve"> 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D226" t="str">
            <v xml:space="preserve"> 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D227" t="str">
            <v xml:space="preserve"> 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D228" t="str">
            <v xml:space="preserve"> 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D229" t="str">
            <v xml:space="preserve"> 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D230" t="str">
            <v xml:space="preserve"> 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D231" t="str">
            <v xml:space="preserve"> 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D232" t="str">
            <v xml:space="preserve"> 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D233" t="str">
            <v xml:space="preserve"> 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D234" t="str">
            <v xml:space="preserve"> 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D235" t="str">
            <v xml:space="preserve"> 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D236" t="str">
            <v xml:space="preserve"> 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D237" t="str">
            <v xml:space="preserve"> 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D238" t="str">
            <v xml:space="preserve"> 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D239" t="str">
            <v xml:space="preserve"> 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D240" t="str">
            <v xml:space="preserve">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D241" t="str">
            <v xml:space="preserve"> 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D242" t="str">
            <v xml:space="preserve"> 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D243" t="str">
            <v xml:space="preserve"> 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 xml:space="preserve"> 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D245" t="str">
            <v xml:space="preserve"> 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D246" t="str">
            <v xml:space="preserve"> 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D247" t="str">
            <v xml:space="preserve"> 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D248" t="str">
            <v xml:space="preserve"> 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D249" t="str">
            <v xml:space="preserve"> 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D250" t="str">
            <v xml:space="preserve"> 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D251" t="str">
            <v xml:space="preserve"> 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D252" t="str">
            <v xml:space="preserve"> 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D253" t="str">
            <v xml:space="preserve"> 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D254" t="str">
            <v xml:space="preserve"> 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D255" t="str">
            <v xml:space="preserve"> 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D256" t="str">
            <v xml:space="preserve"> 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D257" t="str">
            <v xml:space="preserve"> 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D258" t="str">
            <v xml:space="preserve"> 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D259" t="str">
            <v xml:space="preserve"> 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D260" t="str">
            <v xml:space="preserve"> 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D261" t="str">
            <v xml:space="preserve"> 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D262" t="str">
            <v xml:space="preserve"> 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D263" t="str">
            <v xml:space="preserve"> 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D264" t="str">
            <v xml:space="preserve"> 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D265" t="str">
            <v xml:space="preserve"> 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D266" t="str">
            <v xml:space="preserve"> 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D267" t="str">
            <v xml:space="preserve"> 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D268" t="str">
            <v xml:space="preserve"> 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D269" t="str">
            <v xml:space="preserve"> 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D270" t="str">
            <v xml:space="preserve"> 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D271" t="str">
            <v xml:space="preserve"> 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D272" t="str">
            <v xml:space="preserve"> 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D273" t="str">
            <v xml:space="preserve"> 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D274" t="str">
            <v xml:space="preserve"> 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D275" t="str">
            <v xml:space="preserve"> 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D276" t="str">
            <v xml:space="preserve"> 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D277" t="str">
            <v xml:space="preserve"> 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D278" t="str">
            <v xml:space="preserve"> 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D279" t="str">
            <v xml:space="preserve"> 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D280" t="str">
            <v xml:space="preserve"> 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D281" t="str">
            <v xml:space="preserve"> 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D282" t="str">
            <v xml:space="preserve"> 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D283" t="str">
            <v xml:space="preserve"> 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D284" t="str">
            <v xml:space="preserve"> 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D285" t="str">
            <v xml:space="preserve"> 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D286" t="str">
            <v xml:space="preserve"> 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D287" t="str">
            <v xml:space="preserve"> 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D288" t="str">
            <v xml:space="preserve"> 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D289" t="str">
            <v xml:space="preserve"> 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D290" t="str">
            <v xml:space="preserve"> 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D291" t="str">
            <v xml:space="preserve"> 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D292" t="str">
            <v xml:space="preserve"> 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D293" t="str">
            <v xml:space="preserve"> 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 xml:space="preserve"> 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D295" t="str">
            <v xml:space="preserve"> 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D296" t="str">
            <v xml:space="preserve"> 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D297" t="str">
            <v xml:space="preserve"> 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D298" t="str">
            <v xml:space="preserve"> 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D299" t="str">
            <v xml:space="preserve"> 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D300" t="str">
            <v xml:space="preserve"> 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D301" t="str">
            <v xml:space="preserve"> 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D302" t="str">
            <v xml:space="preserve"> 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D303" t="str">
            <v xml:space="preserve"> 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D304" t="str">
            <v xml:space="preserve"> 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D305" t="str">
            <v xml:space="preserve"> 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D306" t="str">
            <v xml:space="preserve"> 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D307" t="str">
            <v xml:space="preserve"> 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D308" t="str">
            <v xml:space="preserve"> 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D309" t="str">
            <v xml:space="preserve"> 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D310" t="str">
            <v xml:space="preserve"> 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D311" t="str">
            <v xml:space="preserve"> 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D312" t="str">
            <v xml:space="preserve"> 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D313" t="str">
            <v xml:space="preserve"> 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D314" t="str">
            <v xml:space="preserve"> 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D315" t="str">
            <v xml:space="preserve"> 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D316" t="str">
            <v xml:space="preserve"> 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D317" t="str">
            <v xml:space="preserve"> 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D318" t="str">
            <v xml:space="preserve"> 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D319" t="str">
            <v xml:space="preserve"> 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D320" t="str">
            <v xml:space="preserve"> 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D321" t="str">
            <v xml:space="preserve"> 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D322" t="str">
            <v xml:space="preserve"> 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D323" t="str">
            <v xml:space="preserve"> 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D324" t="str">
            <v xml:space="preserve"> 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D325" t="str">
            <v xml:space="preserve"> 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D326" t="str">
            <v xml:space="preserve"> 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D327" t="str">
            <v xml:space="preserve"> 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D328" t="str">
            <v xml:space="preserve">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D329" t="str">
            <v xml:space="preserve"> 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D330" t="str">
            <v xml:space="preserve"> 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D331" t="str">
            <v xml:space="preserve"> 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D332" t="str">
            <v xml:space="preserve"> 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D333" t="str">
            <v xml:space="preserve"> 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D334" t="str">
            <v xml:space="preserve"> 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D335" t="str">
            <v xml:space="preserve"> 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D336" t="str">
            <v xml:space="preserve"> 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D337" t="str">
            <v xml:space="preserve"> 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D338" t="str">
            <v xml:space="preserve"> 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 t="str">
            <v xml:space="preserve"> 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 t="str">
            <v xml:space="preserve"> 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 t="str">
            <v xml:space="preserve"> 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 t="str">
            <v xml:space="preserve"> 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D343" t="str">
            <v xml:space="preserve"> 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D344" t="str">
            <v xml:space="preserve"> 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D345" t="str">
            <v xml:space="preserve"> 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D346" t="str">
            <v xml:space="preserve"> 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D347" t="str">
            <v xml:space="preserve"> 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D348" t="str">
            <v xml:space="preserve"> 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D349" t="str">
            <v xml:space="preserve"> 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D350" t="str">
            <v xml:space="preserve"> 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D351" t="str">
            <v xml:space="preserve"> 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D352" t="str">
            <v xml:space="preserve"> 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D353" t="str">
            <v xml:space="preserve"> 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D354" t="str">
            <v xml:space="preserve"> 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D355" t="str">
            <v xml:space="preserve"> 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D356" t="str">
            <v xml:space="preserve"> 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D357" t="str">
            <v xml:space="preserve"> 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D358" t="str">
            <v xml:space="preserve"> 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D359" t="str">
            <v xml:space="preserve"> 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D360" t="str">
            <v xml:space="preserve"> 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D361" t="str">
            <v xml:space="preserve"> 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D362" t="str">
            <v xml:space="preserve"> 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D363" t="str">
            <v xml:space="preserve"> 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D364" t="str">
            <v xml:space="preserve"> 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D365" t="str">
            <v xml:space="preserve"> 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D366" t="str">
            <v xml:space="preserve"> 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D367" t="str">
            <v xml:space="preserve"> 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D368" t="str">
            <v xml:space="preserve"> 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D369" t="str">
            <v xml:space="preserve">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D370" t="str">
            <v xml:space="preserve"> 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D371" t="str">
            <v xml:space="preserve"> 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D372" t="str">
            <v xml:space="preserve"> 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D373" t="str">
            <v xml:space="preserve"> 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D374" t="str">
            <v xml:space="preserve"> 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D375" t="str">
            <v xml:space="preserve"> 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D376" t="str">
            <v xml:space="preserve"> 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D377" t="str">
            <v xml:space="preserve"> 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D378" t="str">
            <v xml:space="preserve"> 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</row>
        <row r="379">
          <cell r="D379" t="str">
            <v xml:space="preserve"> 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D380" t="str">
            <v xml:space="preserve"> 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D381" t="str">
            <v xml:space="preserve"> 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D382" t="str">
            <v xml:space="preserve"> 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D383" t="str">
            <v xml:space="preserve"> 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D384" t="str">
            <v xml:space="preserve"> 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D385" t="str">
            <v xml:space="preserve"> 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D386" t="str">
            <v xml:space="preserve"> 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D387" t="str">
            <v xml:space="preserve"> 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D388" t="str">
            <v xml:space="preserve"> 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D389" t="str">
            <v xml:space="preserve"> 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D390" t="str">
            <v xml:space="preserve"> 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D391" t="str">
            <v xml:space="preserve"> 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D392" t="str">
            <v xml:space="preserve"> 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D393" t="str">
            <v xml:space="preserve"> 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4">
          <cell r="D394" t="str">
            <v xml:space="preserve"> 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D395" t="str">
            <v xml:space="preserve"> 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D396" t="str">
            <v xml:space="preserve"> 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D397" t="str">
            <v xml:space="preserve"> 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</row>
        <row r="398">
          <cell r="D398" t="str">
            <v xml:space="preserve"> 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D399" t="str">
            <v xml:space="preserve"> 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D400" t="str">
            <v xml:space="preserve"> 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D401" t="str">
            <v xml:space="preserve"> 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D402" t="str">
            <v xml:space="preserve"> 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D403" t="str">
            <v xml:space="preserve"> 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</row>
        <row r="404">
          <cell r="D404" t="str">
            <v xml:space="preserve"> 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D405" t="str">
            <v xml:space="preserve"> 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</row>
        <row r="406">
          <cell r="D406" t="str">
            <v xml:space="preserve"> 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D407" t="str">
            <v xml:space="preserve"> 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</row>
        <row r="408">
          <cell r="D408" t="str">
            <v xml:space="preserve"> 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D409" t="str">
            <v xml:space="preserve"> 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0">
          <cell r="D410" t="str">
            <v xml:space="preserve"> 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D411" t="str">
            <v xml:space="preserve"> 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D412" t="str">
            <v xml:space="preserve"> 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D413" t="str">
            <v xml:space="preserve"> 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</row>
        <row r="414">
          <cell r="D414" t="str">
            <v xml:space="preserve"> 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D415" t="str">
            <v xml:space="preserve"> 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</row>
        <row r="416">
          <cell r="D416" t="str">
            <v xml:space="preserve"> 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D417" t="str">
            <v xml:space="preserve"> 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</row>
        <row r="418">
          <cell r="D418" t="str">
            <v xml:space="preserve"> 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D419" t="str">
            <v xml:space="preserve"> 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D420" t="str">
            <v xml:space="preserve"> 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D421" t="str">
            <v xml:space="preserve"> 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</row>
        <row r="422">
          <cell r="D422" t="str">
            <v xml:space="preserve"> 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</row>
        <row r="423">
          <cell r="D423" t="str">
            <v xml:space="preserve"> 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D424" t="str">
            <v xml:space="preserve"> 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D425" t="str">
            <v xml:space="preserve"> 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D426" t="str">
            <v xml:space="preserve"> 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D427" t="str">
            <v xml:space="preserve"> 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D428" t="str">
            <v xml:space="preserve"> 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D429" t="str">
            <v xml:space="preserve"> 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</row>
        <row r="430">
          <cell r="D430" t="str">
            <v xml:space="preserve"> 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</row>
        <row r="431">
          <cell r="D431" t="str">
            <v xml:space="preserve"> 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</row>
        <row r="432">
          <cell r="D432" t="str">
            <v xml:space="preserve"> 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</row>
        <row r="433">
          <cell r="D433" t="str">
            <v xml:space="preserve"> 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D434" t="str">
            <v xml:space="preserve"> 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D435" t="str">
            <v xml:space="preserve"> 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D436" t="str">
            <v xml:space="preserve"> 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D437" t="str">
            <v xml:space="preserve"> 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D438" t="str">
            <v xml:space="preserve"> 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D439" t="str">
            <v xml:space="preserve"> 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D440" t="str">
            <v xml:space="preserve"> 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</row>
        <row r="441">
          <cell r="D441" t="str">
            <v xml:space="preserve"> 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</row>
        <row r="442">
          <cell r="D442" t="str">
            <v xml:space="preserve"> 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D443" t="str">
            <v xml:space="preserve"> 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</row>
        <row r="444">
          <cell r="D444" t="str">
            <v xml:space="preserve"> 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</row>
        <row r="445">
          <cell r="D445" t="str">
            <v xml:space="preserve"> 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</row>
        <row r="446">
          <cell r="D446" t="str">
            <v xml:space="preserve"> 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D447" t="str">
            <v xml:space="preserve"> 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</row>
        <row r="448">
          <cell r="D448" t="str">
            <v xml:space="preserve"> 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D449" t="str">
            <v xml:space="preserve"> 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D450" t="str">
            <v xml:space="preserve"> 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D451" t="str">
            <v xml:space="preserve"> 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D452" t="str">
            <v xml:space="preserve"> 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D453" t="str">
            <v xml:space="preserve"> 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</row>
        <row r="454">
          <cell r="D454" t="str">
            <v xml:space="preserve"> 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</row>
        <row r="455">
          <cell r="D455" t="str">
            <v xml:space="preserve"> 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D456" t="str">
            <v xml:space="preserve"> 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</row>
        <row r="457">
          <cell r="D457" t="str">
            <v xml:space="preserve"> 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D458" t="str">
            <v xml:space="preserve"> 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D459" t="str">
            <v xml:space="preserve"> 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</row>
        <row r="460">
          <cell r="D460" t="str">
            <v xml:space="preserve"> 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</row>
        <row r="461">
          <cell r="D461" t="str">
            <v xml:space="preserve"> 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2">
          <cell r="D462" t="str">
            <v xml:space="preserve"> 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</row>
        <row r="463">
          <cell r="D463" t="str">
            <v xml:space="preserve"> 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4">
          <cell r="D464" t="str">
            <v xml:space="preserve"> 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D465" t="str">
            <v xml:space="preserve"> 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D466" t="str">
            <v xml:space="preserve"> 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</row>
        <row r="467">
          <cell r="D467" t="str">
            <v xml:space="preserve"> 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D468" t="str">
            <v xml:space="preserve"> 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D469" t="str">
            <v xml:space="preserve"> 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</row>
        <row r="470">
          <cell r="D470" t="str">
            <v xml:space="preserve"> 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D471" t="str">
            <v xml:space="preserve"> 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2">
          <cell r="D472" t="str">
            <v xml:space="preserve"> 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D473" t="str">
            <v xml:space="preserve"> 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D474" t="str">
            <v xml:space="preserve"> 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D475" t="str">
            <v xml:space="preserve"> 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</row>
        <row r="476">
          <cell r="D476" t="str">
            <v xml:space="preserve"> 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</row>
        <row r="477">
          <cell r="D477" t="str">
            <v xml:space="preserve"> 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</row>
        <row r="478">
          <cell r="D478" t="str">
            <v xml:space="preserve"> 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</row>
        <row r="479">
          <cell r="D479" t="str">
            <v xml:space="preserve"> 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</row>
        <row r="480">
          <cell r="D480" t="str">
            <v xml:space="preserve"> 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</row>
        <row r="481">
          <cell r="D481" t="str">
            <v xml:space="preserve"> 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D482" t="str">
            <v xml:space="preserve"> 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D483" t="str">
            <v xml:space="preserve"> 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D484" t="str">
            <v xml:space="preserve"> 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</row>
        <row r="485">
          <cell r="D485" t="str">
            <v xml:space="preserve"> 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D486" t="str">
            <v xml:space="preserve"> 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D487" t="str">
            <v xml:space="preserve"> 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</row>
        <row r="488">
          <cell r="D488" t="str">
            <v xml:space="preserve"> 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D489" t="str">
            <v xml:space="preserve"> 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D490" t="str">
            <v xml:space="preserve"> 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D491" t="str">
            <v xml:space="preserve"> 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D492" t="str">
            <v xml:space="preserve"> 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</row>
        <row r="493">
          <cell r="D493" t="str">
            <v xml:space="preserve"> 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D494" t="str">
            <v xml:space="preserve"> 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</row>
        <row r="495">
          <cell r="D495" t="str">
            <v xml:space="preserve"> 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</row>
        <row r="496">
          <cell r="D496" t="str">
            <v xml:space="preserve"> 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D497" t="str">
            <v xml:space="preserve"> 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498">
          <cell r="D498" t="str">
            <v xml:space="preserve"> 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</row>
        <row r="499">
          <cell r="D499" t="str">
            <v xml:space="preserve"> 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0">
          <cell r="D500" t="str">
            <v xml:space="preserve"> 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</row>
        <row r="501">
          <cell r="D501" t="str">
            <v xml:space="preserve"> 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D502" t="str">
            <v xml:space="preserve"> 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</row>
        <row r="503">
          <cell r="D503" t="str">
            <v xml:space="preserve"> 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04">
          <cell r="D504" t="str">
            <v xml:space="preserve"> 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</row>
        <row r="505">
          <cell r="D505" t="str">
            <v xml:space="preserve"> 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06">
          <cell r="D506" t="str">
            <v xml:space="preserve"> 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</row>
        <row r="507">
          <cell r="D507" t="str">
            <v xml:space="preserve"> 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</row>
        <row r="508">
          <cell r="D508" t="str">
            <v xml:space="preserve"> 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</row>
        <row r="509">
          <cell r="D509" t="str">
            <v xml:space="preserve"> 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0">
          <cell r="D510" t="str">
            <v xml:space="preserve"> 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</row>
        <row r="511">
          <cell r="D511" t="str">
            <v xml:space="preserve"> 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</row>
        <row r="512">
          <cell r="D512" t="str">
            <v xml:space="preserve"> 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3">
          <cell r="D513" t="str">
            <v xml:space="preserve"> 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</row>
        <row r="514">
          <cell r="D514" t="str">
            <v xml:space="preserve"> 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5">
          <cell r="D515" t="str">
            <v xml:space="preserve"> 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</row>
        <row r="516">
          <cell r="D516" t="str">
            <v xml:space="preserve"> 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17">
          <cell r="D517" t="str">
            <v xml:space="preserve"> 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D518" t="str">
            <v xml:space="preserve"> 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D519" t="str">
            <v xml:space="preserve"> 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D520" t="str">
            <v xml:space="preserve"> 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D521" t="str">
            <v xml:space="preserve"> 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D522" t="str">
            <v xml:space="preserve"> 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D523" t="str">
            <v xml:space="preserve"> 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4">
          <cell r="D524" t="str">
            <v xml:space="preserve"> 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D525" t="str">
            <v xml:space="preserve"> 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D526" t="str">
            <v xml:space="preserve"> 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27">
          <cell r="D527" t="str">
            <v xml:space="preserve"> 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D528" t="str">
            <v xml:space="preserve"> 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</row>
        <row r="529">
          <cell r="D529" t="str">
            <v xml:space="preserve"> 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D530" t="str">
            <v xml:space="preserve"> 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D531" t="str">
            <v xml:space="preserve"> 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D532" t="str">
            <v xml:space="preserve"> 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D533" t="str">
            <v xml:space="preserve"> 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4">
          <cell r="D534" t="str">
            <v xml:space="preserve"> 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</row>
        <row r="535">
          <cell r="D535" t="str">
            <v xml:space="preserve"> 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</row>
        <row r="536">
          <cell r="D536" t="str">
            <v xml:space="preserve"> 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37">
          <cell r="D537" t="str">
            <v xml:space="preserve"> 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D538" t="str">
            <v xml:space="preserve"> 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D539" t="str">
            <v xml:space="preserve"> 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D540" t="str">
            <v xml:space="preserve"> 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D541" t="str">
            <v xml:space="preserve"> 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</row>
        <row r="542">
          <cell r="D542" t="str">
            <v xml:space="preserve"> 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</row>
        <row r="543">
          <cell r="D543" t="str">
            <v xml:space="preserve"> 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</row>
        <row r="544">
          <cell r="D544" t="str">
            <v xml:space="preserve"> 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D545" t="str">
            <v xml:space="preserve"> 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</row>
        <row r="546">
          <cell r="D546" t="str">
            <v xml:space="preserve"> 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D547" t="str">
            <v xml:space="preserve"> 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D548" t="str">
            <v xml:space="preserve"> 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D549" t="str">
            <v xml:space="preserve"> 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D550" t="str">
            <v xml:space="preserve"> 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D551" t="str">
            <v xml:space="preserve"> 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</row>
        <row r="552">
          <cell r="D552" t="str">
            <v xml:space="preserve"> 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</row>
        <row r="553">
          <cell r="D553" t="str">
            <v xml:space="preserve"> 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D554" t="str">
            <v xml:space="preserve"> 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D555" t="str">
            <v xml:space="preserve"> 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D556" t="str">
            <v xml:space="preserve"> 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D557" t="str">
            <v xml:space="preserve"> 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</row>
        <row r="558">
          <cell r="D558" t="str">
            <v xml:space="preserve"> 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D559" t="str">
            <v xml:space="preserve"> 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</row>
        <row r="560">
          <cell r="D560" t="str">
            <v xml:space="preserve"> 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D561" t="str">
            <v xml:space="preserve"> 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D562" t="str">
            <v xml:space="preserve"> 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D563" t="str">
            <v xml:space="preserve"> 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D564" t="str">
            <v xml:space="preserve"> 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</row>
        <row r="565">
          <cell r="D565" t="str">
            <v xml:space="preserve"> 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</row>
        <row r="566">
          <cell r="D566" t="str">
            <v xml:space="preserve"> 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D567" t="str">
            <v xml:space="preserve"> 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D568" t="str">
            <v xml:space="preserve"> 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</row>
        <row r="569">
          <cell r="D569" t="str">
            <v xml:space="preserve"> 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D570" t="str">
            <v xml:space="preserve"> 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D571" t="str">
            <v xml:space="preserve"> 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D572" t="str">
            <v xml:space="preserve"> 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</row>
        <row r="573">
          <cell r="D573" t="str">
            <v xml:space="preserve"> 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D574" t="str">
            <v xml:space="preserve"> 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D575" t="str">
            <v xml:space="preserve"> 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D576" t="str">
            <v xml:space="preserve"> 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</row>
        <row r="577">
          <cell r="D577" t="str">
            <v xml:space="preserve"> 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</row>
        <row r="578">
          <cell r="D578" t="str">
            <v xml:space="preserve"> 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D579" t="str">
            <v xml:space="preserve"> 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</row>
        <row r="580">
          <cell r="D580" t="str">
            <v xml:space="preserve"> 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</row>
        <row r="581">
          <cell r="D581" t="str">
            <v xml:space="preserve"> 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</row>
        <row r="582">
          <cell r="D582" t="str">
            <v xml:space="preserve"> 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</row>
        <row r="583">
          <cell r="D583" t="str">
            <v xml:space="preserve"> 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</row>
        <row r="584">
          <cell r="D584" t="str">
            <v xml:space="preserve"> 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D585" t="str">
            <v xml:space="preserve"> 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D586" t="str">
            <v xml:space="preserve"> 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</row>
        <row r="587">
          <cell r="D587" t="str">
            <v xml:space="preserve"> 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</row>
        <row r="588">
          <cell r="D588" t="str">
            <v xml:space="preserve"> 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 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D590" t="str">
            <v xml:space="preserve"> 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</row>
        <row r="591">
          <cell r="D591" t="str">
            <v xml:space="preserve"> 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2">
          <cell r="D592" t="str">
            <v xml:space="preserve"> 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D593" t="str">
            <v xml:space="preserve"> 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D594" t="str">
            <v xml:space="preserve"> 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D595" t="str">
            <v xml:space="preserve"> 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D596" t="str">
            <v xml:space="preserve"> 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D597" t="str">
            <v xml:space="preserve"> 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D598" t="str">
            <v xml:space="preserve"> 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D599" t="str">
            <v xml:space="preserve"> 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D600" t="str">
            <v xml:space="preserve"> 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D601" t="str">
            <v xml:space="preserve"> 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D602" t="str">
            <v xml:space="preserve"> 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D603" t="str">
            <v xml:space="preserve"> 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D604" t="str">
            <v xml:space="preserve"> 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D605" t="str">
            <v xml:space="preserve"> 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D606" t="str">
            <v xml:space="preserve"> 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D607" t="str">
            <v xml:space="preserve"> 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D608" t="str">
            <v xml:space="preserve"> 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D609" t="str">
            <v xml:space="preserve"> 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D610" t="str">
            <v xml:space="preserve"> 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D611" t="str">
            <v xml:space="preserve"> 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D612" t="str">
            <v xml:space="preserve"> 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D613" t="str">
            <v xml:space="preserve"> 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D614" t="str">
            <v xml:space="preserve"> 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D615" t="str">
            <v xml:space="preserve"> 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</row>
        <row r="616">
          <cell r="D616" t="str">
            <v xml:space="preserve"> 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D617" t="str">
            <v xml:space="preserve"> 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D618" t="str">
            <v xml:space="preserve"> 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</row>
        <row r="619">
          <cell r="D619" t="str">
            <v xml:space="preserve"> 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</row>
        <row r="620">
          <cell r="D620" t="str">
            <v xml:space="preserve"> 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D621" t="str">
            <v xml:space="preserve"> 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</row>
        <row r="622">
          <cell r="D622" t="str">
            <v xml:space="preserve"> 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D623" t="str">
            <v xml:space="preserve"> 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</row>
        <row r="624">
          <cell r="D624" t="str">
            <v xml:space="preserve"> 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</row>
        <row r="625">
          <cell r="D625" t="str">
            <v xml:space="preserve"> 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D626" t="str">
            <v xml:space="preserve"> 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</row>
        <row r="627">
          <cell r="D627" t="str">
            <v xml:space="preserve"> 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</row>
        <row r="628">
          <cell r="D628" t="str">
            <v xml:space="preserve"> 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</row>
        <row r="629">
          <cell r="D629" t="str">
            <v xml:space="preserve"> 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</row>
        <row r="630">
          <cell r="D630" t="str">
            <v xml:space="preserve"> 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D631" t="str">
            <v xml:space="preserve"> 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</row>
        <row r="632">
          <cell r="D632" t="str">
            <v xml:space="preserve"> 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</row>
        <row r="633">
          <cell r="D633" t="str">
            <v xml:space="preserve"> 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</row>
        <row r="634">
          <cell r="D634" t="str">
            <v xml:space="preserve"> 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</row>
        <row r="635">
          <cell r="D635" t="str">
            <v xml:space="preserve"> 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D636" t="str">
            <v xml:space="preserve"> 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D637" t="str">
            <v xml:space="preserve"> 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</row>
        <row r="638">
          <cell r="D638" t="str">
            <v xml:space="preserve"> 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</row>
        <row r="639">
          <cell r="D639" t="str">
            <v xml:space="preserve"> 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</row>
        <row r="640">
          <cell r="D640" t="str">
            <v xml:space="preserve"> 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D641" t="str">
            <v xml:space="preserve"> 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</row>
        <row r="642">
          <cell r="D642" t="str">
            <v xml:space="preserve"> 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</row>
        <row r="643">
          <cell r="D643" t="str">
            <v xml:space="preserve"> 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</row>
        <row r="644">
          <cell r="D644" t="str">
            <v xml:space="preserve"> 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D645" t="str">
            <v xml:space="preserve"> 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</row>
        <row r="646">
          <cell r="D646" t="str">
            <v xml:space="preserve"> 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</row>
        <row r="647">
          <cell r="D647" t="str">
            <v xml:space="preserve"> 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</row>
        <row r="648">
          <cell r="D648" t="str">
            <v xml:space="preserve"> 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</row>
        <row r="649">
          <cell r="D649" t="str">
            <v xml:space="preserve"> 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</row>
        <row r="650">
          <cell r="D650" t="str">
            <v xml:space="preserve"> 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</row>
        <row r="651">
          <cell r="D651" t="str">
            <v xml:space="preserve"> 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</row>
        <row r="652">
          <cell r="D652" t="str">
            <v xml:space="preserve"> 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</row>
        <row r="653">
          <cell r="D653" t="str">
            <v xml:space="preserve"> 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</row>
        <row r="654">
          <cell r="D654" t="str">
            <v xml:space="preserve"> 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</row>
        <row r="655">
          <cell r="D655" t="str">
            <v xml:space="preserve"> 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</row>
        <row r="656">
          <cell r="D656" t="str">
            <v xml:space="preserve"> 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</row>
        <row r="657">
          <cell r="D657" t="str">
            <v xml:space="preserve"> 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</row>
        <row r="658">
          <cell r="D658" t="str">
            <v xml:space="preserve"> 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</row>
        <row r="659">
          <cell r="D659" t="str">
            <v xml:space="preserve"> 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D660" t="str">
            <v xml:space="preserve"> 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</row>
        <row r="661">
          <cell r="D661" t="str">
            <v xml:space="preserve"> 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</row>
        <row r="662">
          <cell r="D662" t="str">
            <v xml:space="preserve"> 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D663" t="str">
            <v xml:space="preserve"> 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</row>
        <row r="664">
          <cell r="D664" t="str">
            <v xml:space="preserve"> 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</row>
        <row r="665">
          <cell r="D665" t="str">
            <v xml:space="preserve"> 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</row>
        <row r="666">
          <cell r="D666" t="str">
            <v xml:space="preserve"> 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D667" t="str">
            <v xml:space="preserve"> 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D668" t="str">
            <v xml:space="preserve"> 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D669" t="str">
            <v xml:space="preserve"> 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</row>
        <row r="670">
          <cell r="D670" t="str">
            <v xml:space="preserve"> 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D671" t="str">
            <v xml:space="preserve"> 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D672" t="str">
            <v xml:space="preserve"> 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D673" t="str">
            <v xml:space="preserve"> 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</row>
        <row r="674">
          <cell r="D674" t="str">
            <v xml:space="preserve"> 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</row>
        <row r="675">
          <cell r="D675" t="str">
            <v xml:space="preserve"> 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</row>
        <row r="676">
          <cell r="D676" t="str">
            <v xml:space="preserve"> 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</row>
        <row r="677">
          <cell r="D677" t="str">
            <v xml:space="preserve"> 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D678" t="str">
            <v xml:space="preserve"> 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D679" t="str">
            <v xml:space="preserve"> 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</row>
        <row r="680">
          <cell r="D680" t="str">
            <v xml:space="preserve"> 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</row>
        <row r="681">
          <cell r="D681" t="str">
            <v xml:space="preserve"> 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</row>
        <row r="682">
          <cell r="D682" t="str">
            <v xml:space="preserve"> 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</row>
        <row r="683">
          <cell r="D683" t="str">
            <v xml:space="preserve"> 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</row>
        <row r="684">
          <cell r="D684" t="str">
            <v xml:space="preserve"> 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</row>
        <row r="685">
          <cell r="D685" t="str">
            <v xml:space="preserve"> 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D686" t="str">
            <v xml:space="preserve"> 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</row>
        <row r="687">
          <cell r="D687" t="str">
            <v xml:space="preserve"> 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</row>
        <row r="688">
          <cell r="D688" t="str">
            <v xml:space="preserve"> 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</row>
        <row r="689">
          <cell r="D689" t="str">
            <v xml:space="preserve"> 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D690" t="str">
            <v xml:space="preserve"> 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</row>
        <row r="691">
          <cell r="D691" t="str">
            <v xml:space="preserve"> 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D692" t="str">
            <v xml:space="preserve"> 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</row>
        <row r="693">
          <cell r="D693" t="str">
            <v xml:space="preserve"> 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  <row r="694">
          <cell r="D694" t="str">
            <v xml:space="preserve"> 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</row>
        <row r="695">
          <cell r="D695" t="str">
            <v xml:space="preserve"> 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D696" t="str">
            <v xml:space="preserve"> 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D697" t="str">
            <v xml:space="preserve"> 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</row>
        <row r="698">
          <cell r="D698" t="str">
            <v xml:space="preserve"> 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</row>
        <row r="699">
          <cell r="D699" t="str">
            <v xml:space="preserve"> 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</row>
        <row r="700">
          <cell r="D700" t="str">
            <v xml:space="preserve"> 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D701" t="str">
            <v xml:space="preserve"> 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D702" t="str">
            <v xml:space="preserve"> 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D703" t="str">
            <v xml:space="preserve"> 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D704" t="str">
            <v xml:space="preserve"> 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D705" t="str">
            <v xml:space="preserve"> 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D706" t="str">
            <v xml:space="preserve"> 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D707" t="str">
            <v xml:space="preserve"> 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D708" t="str">
            <v xml:space="preserve"> 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D709" t="str">
            <v xml:space="preserve"> 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</row>
        <row r="710">
          <cell r="D710" t="str">
            <v xml:space="preserve"> 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</row>
        <row r="711">
          <cell r="D711" t="str">
            <v xml:space="preserve"> 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D712" t="str">
            <v xml:space="preserve"> 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</row>
        <row r="713">
          <cell r="D713" t="str">
            <v xml:space="preserve"> 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</row>
        <row r="714">
          <cell r="D714" t="str">
            <v xml:space="preserve"> 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</row>
        <row r="715">
          <cell r="D715" t="str">
            <v xml:space="preserve"> 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D716" t="str">
            <v xml:space="preserve"> 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</row>
        <row r="717">
          <cell r="D717" t="str">
            <v xml:space="preserve"> 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</row>
        <row r="718">
          <cell r="D718" t="str">
            <v xml:space="preserve"> 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D719" t="str">
            <v xml:space="preserve"> 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</row>
        <row r="720">
          <cell r="D720" t="str">
            <v xml:space="preserve"> 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</row>
        <row r="721">
          <cell r="D721" t="str">
            <v xml:space="preserve"> 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</row>
        <row r="722">
          <cell r="D722" t="str">
            <v xml:space="preserve"> 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</row>
        <row r="723">
          <cell r="D723" t="str">
            <v xml:space="preserve"> 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</row>
        <row r="724">
          <cell r="D724" t="str">
            <v xml:space="preserve"> 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</row>
        <row r="725">
          <cell r="D725" t="str">
            <v xml:space="preserve"> 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</row>
        <row r="726">
          <cell r="D726" t="str">
            <v xml:space="preserve"> 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</row>
        <row r="727">
          <cell r="D727" t="str">
            <v xml:space="preserve"> 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D728" t="str">
            <v xml:space="preserve"> 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</row>
        <row r="729">
          <cell r="D729" t="str">
            <v xml:space="preserve"> 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</row>
        <row r="730">
          <cell r="D730" t="str">
            <v xml:space="preserve"> 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D731" t="str">
            <v xml:space="preserve"> 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</row>
        <row r="732">
          <cell r="D732" t="str">
            <v xml:space="preserve"> 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D733" t="str">
            <v xml:space="preserve"> 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</row>
        <row r="734">
          <cell r="D734" t="str">
            <v xml:space="preserve"> 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</row>
        <row r="735">
          <cell r="D735" t="str">
            <v xml:space="preserve"> 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D736" t="str">
            <v xml:space="preserve"> 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D737" t="str">
            <v xml:space="preserve"> 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</row>
        <row r="738">
          <cell r="D738" t="str">
            <v xml:space="preserve"> 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</row>
        <row r="739">
          <cell r="D739" t="str">
            <v xml:space="preserve"> 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D740" t="str">
            <v xml:space="preserve"> 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</row>
        <row r="741">
          <cell r="D741" t="str">
            <v xml:space="preserve"> 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</row>
        <row r="742">
          <cell r="D742" t="str">
            <v xml:space="preserve"> 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</row>
        <row r="743">
          <cell r="D743" t="str">
            <v xml:space="preserve"> 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</row>
        <row r="744">
          <cell r="D744" t="str">
            <v xml:space="preserve"> 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</row>
        <row r="745">
          <cell r="D745" t="str">
            <v xml:space="preserve"> 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</row>
        <row r="746">
          <cell r="D746" t="str">
            <v xml:space="preserve"> 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</row>
        <row r="747">
          <cell r="D747" t="str">
            <v xml:space="preserve"> 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</row>
        <row r="748">
          <cell r="D748" t="str">
            <v xml:space="preserve"> 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D749" t="str">
            <v xml:space="preserve"> 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</row>
        <row r="750">
          <cell r="D750" t="str">
            <v xml:space="preserve"> 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</row>
        <row r="751">
          <cell r="D751" t="str">
            <v xml:space="preserve"> 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</row>
        <row r="752">
          <cell r="D752" t="str">
            <v xml:space="preserve"> 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</row>
        <row r="753">
          <cell r="D753" t="str">
            <v xml:space="preserve"> 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D754" t="str">
            <v xml:space="preserve"> 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</row>
        <row r="755">
          <cell r="D755" t="str">
            <v xml:space="preserve"> 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</row>
        <row r="756">
          <cell r="D756" t="str">
            <v xml:space="preserve"> 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</row>
        <row r="757">
          <cell r="D757" t="str">
            <v xml:space="preserve"> 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</row>
        <row r="758">
          <cell r="D758" t="str">
            <v xml:space="preserve"> 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</row>
        <row r="759">
          <cell r="D759" t="str">
            <v xml:space="preserve"> 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</row>
        <row r="760">
          <cell r="D760" t="str">
            <v xml:space="preserve"> 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</row>
        <row r="761">
          <cell r="D761" t="str">
            <v xml:space="preserve"> 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</row>
        <row r="762">
          <cell r="D762" t="str">
            <v xml:space="preserve"> 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</row>
        <row r="763">
          <cell r="D763" t="str">
            <v xml:space="preserve"> 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D764" t="str">
            <v xml:space="preserve"> 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D765" t="str">
            <v xml:space="preserve"> 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</row>
        <row r="766">
          <cell r="D766" t="str">
            <v xml:space="preserve"> 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</row>
        <row r="767">
          <cell r="D767" t="str">
            <v xml:space="preserve"> 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</row>
        <row r="768">
          <cell r="D768" t="str">
            <v xml:space="preserve"> 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</row>
        <row r="769">
          <cell r="D769" t="str">
            <v xml:space="preserve"> 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</row>
        <row r="770">
          <cell r="D770" t="str">
            <v xml:space="preserve"> 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</row>
        <row r="771">
          <cell r="D771" t="str">
            <v xml:space="preserve"> 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D772" t="str">
            <v xml:space="preserve"> 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D773" t="str">
            <v xml:space="preserve"> 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</row>
        <row r="774">
          <cell r="D774" t="str">
            <v xml:space="preserve"> 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</row>
        <row r="775">
          <cell r="D775" t="str">
            <v xml:space="preserve"> 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</row>
        <row r="776">
          <cell r="D776" t="str">
            <v xml:space="preserve"> 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</row>
        <row r="777">
          <cell r="D777" t="str">
            <v xml:space="preserve"> 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D778" t="str">
            <v xml:space="preserve"> 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D779" t="str">
            <v xml:space="preserve"> 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</row>
        <row r="780">
          <cell r="D780" t="str">
            <v xml:space="preserve"> 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D781" t="str">
            <v xml:space="preserve"> 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</row>
        <row r="782">
          <cell r="D782" t="str">
            <v xml:space="preserve"> 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</row>
        <row r="783">
          <cell r="D783" t="str">
            <v xml:space="preserve"> 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</row>
        <row r="784">
          <cell r="D784" t="str">
            <v xml:space="preserve"> 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D785" t="str">
            <v xml:space="preserve"> 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</row>
        <row r="786">
          <cell r="D786" t="str">
            <v xml:space="preserve"> 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</row>
        <row r="787">
          <cell r="D787" t="str">
            <v xml:space="preserve"> 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</row>
        <row r="788">
          <cell r="D788" t="str">
            <v xml:space="preserve"> 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D789" t="str">
            <v xml:space="preserve"> 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D790" t="str">
            <v xml:space="preserve"> 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</row>
        <row r="791">
          <cell r="D791" t="str">
            <v xml:space="preserve"> 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</row>
        <row r="792">
          <cell r="D792" t="str">
            <v xml:space="preserve"> 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</row>
        <row r="793">
          <cell r="D793" t="str">
            <v xml:space="preserve"> 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</row>
        <row r="794">
          <cell r="D794" t="str">
            <v xml:space="preserve"> 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</row>
        <row r="795">
          <cell r="D795" t="str">
            <v xml:space="preserve"> 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</row>
        <row r="796">
          <cell r="D796" t="str">
            <v xml:space="preserve"> 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</row>
        <row r="797">
          <cell r="D797" t="str">
            <v xml:space="preserve"> 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</row>
        <row r="798">
          <cell r="D798" t="str">
            <v xml:space="preserve"> 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</row>
        <row r="799">
          <cell r="D799" t="str">
            <v xml:space="preserve"> 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D800" t="str">
            <v xml:space="preserve"> 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D801" t="str">
            <v xml:space="preserve"> 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</row>
        <row r="802">
          <cell r="D802" t="str">
            <v xml:space="preserve"> 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</row>
        <row r="803">
          <cell r="D803" t="str">
            <v xml:space="preserve"> 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</row>
        <row r="804">
          <cell r="D804" t="str">
            <v xml:space="preserve"> 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</row>
        <row r="805">
          <cell r="D805" t="str">
            <v xml:space="preserve"> 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</row>
        <row r="806">
          <cell r="D806" t="str">
            <v xml:space="preserve"> 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</row>
        <row r="807">
          <cell r="D807" t="str">
            <v xml:space="preserve"> 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</row>
        <row r="808">
          <cell r="D808" t="str">
            <v xml:space="preserve"> 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</row>
        <row r="809">
          <cell r="D809" t="str">
            <v xml:space="preserve"> 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</row>
        <row r="810">
          <cell r="D810" t="str">
            <v xml:space="preserve"> 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D811" t="str">
            <v xml:space="preserve"> 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D812" t="str">
            <v xml:space="preserve"> 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</row>
        <row r="813">
          <cell r="D813" t="str">
            <v xml:space="preserve"> 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</row>
        <row r="814">
          <cell r="D814" t="str">
            <v xml:space="preserve"> 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</row>
        <row r="815">
          <cell r="D815" t="str">
            <v xml:space="preserve"> 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</row>
        <row r="816">
          <cell r="D816" t="str">
            <v xml:space="preserve"> 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</row>
        <row r="817">
          <cell r="D817" t="str">
            <v xml:space="preserve"> 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</row>
        <row r="818">
          <cell r="D818" t="str">
            <v xml:space="preserve"> 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</row>
        <row r="819">
          <cell r="D819" t="str">
            <v xml:space="preserve"> 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</row>
        <row r="820">
          <cell r="D820" t="str">
            <v xml:space="preserve"> 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</row>
        <row r="821">
          <cell r="D821" t="str">
            <v xml:space="preserve"> 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</row>
        <row r="822">
          <cell r="D822" t="str">
            <v xml:space="preserve"> 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</row>
        <row r="823">
          <cell r="D823" t="str">
            <v xml:space="preserve"> 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</row>
        <row r="824">
          <cell r="D824" t="str">
            <v xml:space="preserve"> 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</row>
        <row r="825">
          <cell r="D825" t="str">
            <v xml:space="preserve"> 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</row>
        <row r="826">
          <cell r="D826" t="str">
            <v xml:space="preserve"> 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</row>
        <row r="827">
          <cell r="D827" t="str">
            <v xml:space="preserve"> 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</row>
        <row r="828">
          <cell r="D828" t="str">
            <v xml:space="preserve"> 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</row>
        <row r="829">
          <cell r="D829" t="str">
            <v xml:space="preserve"> 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</row>
        <row r="830">
          <cell r="D830" t="str">
            <v xml:space="preserve"> 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</row>
        <row r="831">
          <cell r="D831" t="str">
            <v xml:space="preserve"> 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</row>
        <row r="832">
          <cell r="D832" t="str">
            <v xml:space="preserve"> 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</row>
        <row r="833">
          <cell r="D833" t="str">
            <v xml:space="preserve"> 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</row>
        <row r="834">
          <cell r="D834" t="str">
            <v xml:space="preserve"> 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</row>
        <row r="835">
          <cell r="D835" t="str">
            <v xml:space="preserve"> 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</row>
        <row r="836">
          <cell r="D836" t="str">
            <v xml:space="preserve"> 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</row>
        <row r="837">
          <cell r="D837" t="str">
            <v xml:space="preserve"> 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</row>
        <row r="838">
          <cell r="D838" t="str">
            <v xml:space="preserve"> 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</row>
        <row r="839">
          <cell r="D839" t="str">
            <v xml:space="preserve"> 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D840" t="str">
            <v xml:space="preserve"> 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D841" t="str">
            <v xml:space="preserve"> 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</row>
        <row r="842">
          <cell r="D842" t="str">
            <v xml:space="preserve"> 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</row>
        <row r="843">
          <cell r="D843" t="str">
            <v xml:space="preserve"> 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</row>
        <row r="844">
          <cell r="D844" t="str">
            <v xml:space="preserve"> 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</row>
        <row r="845">
          <cell r="D845" t="str">
            <v xml:space="preserve"> 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</row>
        <row r="846">
          <cell r="D846" t="str">
            <v xml:space="preserve"> 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</row>
        <row r="847">
          <cell r="D847" t="str">
            <v xml:space="preserve"> 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</row>
        <row r="848">
          <cell r="D848" t="str">
            <v xml:space="preserve"> 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</row>
        <row r="849">
          <cell r="D849" t="str">
            <v xml:space="preserve"> 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D850" t="str">
            <v xml:space="preserve"> 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D851" t="str">
            <v xml:space="preserve"> 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</row>
        <row r="852">
          <cell r="D852" t="str">
            <v xml:space="preserve"> 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</row>
        <row r="853">
          <cell r="D853" t="str">
            <v xml:space="preserve"> 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</row>
        <row r="854">
          <cell r="D854" t="str">
            <v xml:space="preserve"> 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</row>
        <row r="855">
          <cell r="D855" t="str">
            <v xml:space="preserve"> 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</row>
        <row r="856">
          <cell r="D856" t="str">
            <v xml:space="preserve"> 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</row>
        <row r="857">
          <cell r="D857" t="str">
            <v xml:space="preserve"> 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</row>
        <row r="858">
          <cell r="D858" t="str">
            <v xml:space="preserve"> 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</row>
        <row r="859">
          <cell r="D859" t="str">
            <v xml:space="preserve"> 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</row>
        <row r="860">
          <cell r="D860" t="str">
            <v xml:space="preserve"> 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</row>
        <row r="861">
          <cell r="D861" t="str">
            <v xml:space="preserve"> 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</row>
        <row r="862">
          <cell r="D862" t="str">
            <v xml:space="preserve"> 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</row>
        <row r="863">
          <cell r="D863" t="str">
            <v xml:space="preserve"> 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</row>
        <row r="864">
          <cell r="D864" t="str">
            <v xml:space="preserve"> 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</row>
        <row r="865">
          <cell r="D865" t="str">
            <v xml:space="preserve"> 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</row>
        <row r="866">
          <cell r="D866" t="str">
            <v xml:space="preserve"> 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</row>
        <row r="867">
          <cell r="D867" t="str">
            <v xml:space="preserve"> 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</row>
        <row r="868">
          <cell r="D868" t="str">
            <v xml:space="preserve"> 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</row>
        <row r="869">
          <cell r="D869" t="str">
            <v xml:space="preserve"> 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</row>
        <row r="870">
          <cell r="D870" t="str">
            <v xml:space="preserve"> 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</row>
        <row r="871">
          <cell r="D871" t="str">
            <v xml:space="preserve"> 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</row>
        <row r="872">
          <cell r="D872" t="str">
            <v xml:space="preserve"> 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</row>
        <row r="873">
          <cell r="D873" t="str">
            <v xml:space="preserve"> 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</row>
        <row r="874">
          <cell r="D874" t="str">
            <v xml:space="preserve"> 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</row>
        <row r="875">
          <cell r="D875" t="str">
            <v xml:space="preserve"> 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</row>
        <row r="876">
          <cell r="D876" t="str">
            <v xml:space="preserve"> 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</row>
        <row r="877">
          <cell r="D877" t="str">
            <v xml:space="preserve"> 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</row>
        <row r="878">
          <cell r="D878" t="str">
            <v xml:space="preserve"> 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</row>
        <row r="879">
          <cell r="D879" t="str">
            <v xml:space="preserve"> 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</row>
        <row r="880">
          <cell r="D880" t="str">
            <v xml:space="preserve"> 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</row>
        <row r="881">
          <cell r="D881" t="str">
            <v xml:space="preserve"> 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</row>
        <row r="882">
          <cell r="D882" t="str">
            <v xml:space="preserve"> 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</row>
        <row r="883">
          <cell r="D883" t="str">
            <v xml:space="preserve"> 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</row>
        <row r="884">
          <cell r="D884" t="str">
            <v xml:space="preserve"> 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</row>
        <row r="885">
          <cell r="D885" t="str">
            <v xml:space="preserve"> 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</row>
        <row r="886">
          <cell r="D886" t="str">
            <v xml:space="preserve"> 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</row>
        <row r="887">
          <cell r="D887" t="str">
            <v xml:space="preserve"> 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</row>
        <row r="888">
          <cell r="D888" t="str">
            <v xml:space="preserve"> 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D889" t="str">
            <v xml:space="preserve"> 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D890" t="str">
            <v xml:space="preserve"> 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D891" t="str">
            <v xml:space="preserve"> 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D892" t="str">
            <v xml:space="preserve"> 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D893" t="str">
            <v xml:space="preserve"> 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</row>
        <row r="894">
          <cell r="D894" t="str">
            <v xml:space="preserve"> 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D895" t="str">
            <v xml:space="preserve"> 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D896" t="str">
            <v xml:space="preserve"> 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D897" t="str">
            <v xml:space="preserve"> 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</row>
        <row r="898">
          <cell r="D898" t="str">
            <v xml:space="preserve"> 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D899" t="str">
            <v xml:space="preserve"> 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</row>
        <row r="900">
          <cell r="D900" t="str">
            <v xml:space="preserve"> 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D901" t="str">
            <v xml:space="preserve"> 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D902" t="str">
            <v xml:space="preserve"> 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D903" t="str">
            <v xml:space="preserve"> 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D904" t="str">
            <v xml:space="preserve"> 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</row>
        <row r="905">
          <cell r="D905" t="str">
            <v xml:space="preserve"> 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D906" t="str">
            <v xml:space="preserve"> 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D907" t="str">
            <v xml:space="preserve"> 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D908" t="str">
            <v xml:space="preserve"> 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</row>
        <row r="909">
          <cell r="D909" t="str">
            <v xml:space="preserve"> 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D910" t="str">
            <v xml:space="preserve"> 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D911" t="str">
            <v xml:space="preserve"> 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D912" t="str">
            <v xml:space="preserve"> 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D913" t="str">
            <v xml:space="preserve"> 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</row>
        <row r="914">
          <cell r="D914" t="str">
            <v xml:space="preserve"> 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D915" t="str">
            <v xml:space="preserve"> 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D916" t="str">
            <v xml:space="preserve"> 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D917" t="str">
            <v xml:space="preserve"> 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D918" t="str">
            <v xml:space="preserve"> 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D919" t="str">
            <v xml:space="preserve"> 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D920" t="str">
            <v xml:space="preserve"> 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</row>
        <row r="921">
          <cell r="D921" t="str">
            <v xml:space="preserve"> 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D922" t="str">
            <v xml:space="preserve"> 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</row>
        <row r="923">
          <cell r="D923" t="str">
            <v xml:space="preserve"> 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</row>
        <row r="924">
          <cell r="D924" t="str">
            <v xml:space="preserve"> 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D925" t="str">
            <v xml:space="preserve"> 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D926" t="str">
            <v xml:space="preserve"> 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</row>
        <row r="927">
          <cell r="D927" t="str">
            <v xml:space="preserve"> 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</row>
        <row r="928">
          <cell r="D928" t="str">
            <v xml:space="preserve"> 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</row>
        <row r="929">
          <cell r="D929" t="str">
            <v xml:space="preserve"> 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</row>
        <row r="930">
          <cell r="D930" t="str">
            <v xml:space="preserve"> 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D931" t="str">
            <v xml:space="preserve"> 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D932" t="str">
            <v xml:space="preserve"> 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</row>
        <row r="933">
          <cell r="D933" t="str">
            <v xml:space="preserve"> 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D934" t="str">
            <v xml:space="preserve"> 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</row>
        <row r="935">
          <cell r="D935" t="str">
            <v xml:space="preserve"> 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</row>
        <row r="936">
          <cell r="D936" t="str">
            <v xml:space="preserve"> 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D937" t="str">
            <v xml:space="preserve"> 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</row>
        <row r="938">
          <cell r="D938" t="str">
            <v xml:space="preserve"> 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D939" t="str">
            <v xml:space="preserve"> 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</row>
        <row r="940">
          <cell r="D940" t="str">
            <v xml:space="preserve"> 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</row>
        <row r="941">
          <cell r="D941" t="str">
            <v xml:space="preserve"> 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D942" t="str">
            <v xml:space="preserve"> 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</row>
        <row r="943">
          <cell r="D943" t="str">
            <v xml:space="preserve"> 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</row>
        <row r="944">
          <cell r="D944" t="str">
            <v xml:space="preserve"> 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D945" t="str">
            <v xml:space="preserve"> 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D946" t="str">
            <v xml:space="preserve"> 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D947" t="str">
            <v xml:space="preserve"> 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D948" t="str">
            <v xml:space="preserve"> 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D949" t="str">
            <v xml:space="preserve"> 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D950" t="str">
            <v xml:space="preserve"> 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</row>
        <row r="951">
          <cell r="D951" t="str">
            <v xml:space="preserve"> 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D952" t="str">
            <v xml:space="preserve"> 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</row>
        <row r="953">
          <cell r="D953" t="str">
            <v xml:space="preserve"> 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</row>
        <row r="954">
          <cell r="D954" t="str">
            <v xml:space="preserve"> 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</row>
        <row r="955">
          <cell r="D955" t="str">
            <v xml:space="preserve"> 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</row>
        <row r="956">
          <cell r="D956" t="str">
            <v xml:space="preserve"> 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</row>
        <row r="957">
          <cell r="D957" t="str">
            <v xml:space="preserve"> 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D958" t="str">
            <v xml:space="preserve"> 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</row>
        <row r="959">
          <cell r="D959" t="str">
            <v xml:space="preserve"> 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D960" t="str">
            <v xml:space="preserve"> 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D961" t="str">
            <v xml:space="preserve"> 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</row>
        <row r="962">
          <cell r="D962" t="str">
            <v xml:space="preserve"> 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</row>
        <row r="963">
          <cell r="D963" t="str">
            <v xml:space="preserve"> 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D964" t="str">
            <v xml:space="preserve"> 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D965" t="str">
            <v xml:space="preserve"> 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</row>
        <row r="966">
          <cell r="D966" t="str">
            <v xml:space="preserve"> 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D967" t="str">
            <v xml:space="preserve"> 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</row>
        <row r="968">
          <cell r="D968" t="str">
            <v xml:space="preserve"> 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</row>
        <row r="969">
          <cell r="D969" t="str">
            <v xml:space="preserve"> 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D970" t="str">
            <v xml:space="preserve"> 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D971" t="str">
            <v xml:space="preserve"> 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D972" t="str">
            <v xml:space="preserve"> 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</row>
        <row r="973">
          <cell r="D973" t="str">
            <v xml:space="preserve"> 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</row>
        <row r="974">
          <cell r="D974" t="str">
            <v xml:space="preserve"> 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</row>
        <row r="975">
          <cell r="D975" t="str">
            <v xml:space="preserve"> 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D976" t="str">
            <v xml:space="preserve"> 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</row>
        <row r="977">
          <cell r="D977" t="str">
            <v xml:space="preserve"> 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D978" t="str">
            <v xml:space="preserve"> 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D979" t="str">
            <v xml:space="preserve"> 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</row>
        <row r="980">
          <cell r="D980" t="str">
            <v xml:space="preserve"> 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D981" t="str">
            <v xml:space="preserve"> 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</row>
        <row r="982">
          <cell r="D982" t="str">
            <v xml:space="preserve"> 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D983" t="str">
            <v xml:space="preserve"> 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D984" t="str">
            <v xml:space="preserve"> 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D985" t="str">
            <v xml:space="preserve"> 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</row>
        <row r="986">
          <cell r="D986" t="str">
            <v xml:space="preserve"> 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</row>
        <row r="987">
          <cell r="D987" t="str">
            <v xml:space="preserve"> 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D988" t="str">
            <v xml:space="preserve"> 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</row>
        <row r="989">
          <cell r="D989" t="str">
            <v xml:space="preserve"> 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</row>
        <row r="990">
          <cell r="D990" t="str">
            <v xml:space="preserve"> 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</row>
        <row r="991">
          <cell r="D991" t="str">
            <v xml:space="preserve"> 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</row>
        <row r="992">
          <cell r="D992" t="str">
            <v xml:space="preserve"> 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D993" t="str">
            <v xml:space="preserve"> 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</row>
        <row r="994">
          <cell r="D994" t="str">
            <v xml:space="preserve"> 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</row>
        <row r="995">
          <cell r="D995" t="str">
            <v xml:space="preserve"> 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D996" t="str">
            <v xml:space="preserve"> 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D997" t="str">
            <v xml:space="preserve"> 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</row>
        <row r="998">
          <cell r="D998" t="str">
            <v xml:space="preserve"> 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</row>
        <row r="999">
          <cell r="D999" t="str">
            <v xml:space="preserve"> 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D1000" t="str">
            <v xml:space="preserve"> 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</row>
        <row r="1001">
          <cell r="D1001" t="str">
            <v xml:space="preserve"> 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</row>
        <row r="1002">
          <cell r="D1002" t="str">
            <v xml:space="preserve"> 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D1003" t="str">
            <v xml:space="preserve"> 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</row>
        <row r="1004">
          <cell r="D1004" t="str">
            <v xml:space="preserve"> 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D1005" t="str">
            <v xml:space="preserve"> 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</row>
        <row r="1006">
          <cell r="D1006" t="str">
            <v xml:space="preserve"> 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</row>
        <row r="1007">
          <cell r="D1007" t="str">
            <v xml:space="preserve"> 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</row>
        <row r="1008">
          <cell r="D1008" t="str">
            <v xml:space="preserve"> 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</row>
        <row r="1009">
          <cell r="D1009" t="str">
            <v xml:space="preserve"> 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</row>
        <row r="1010">
          <cell r="D1010" t="str">
            <v xml:space="preserve"> 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</row>
        <row r="1011">
          <cell r="D1011" t="str">
            <v xml:space="preserve"> 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D1012" t="str">
            <v xml:space="preserve"> 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</row>
        <row r="1013">
          <cell r="D1013" t="str">
            <v xml:space="preserve"> 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</row>
        <row r="1014">
          <cell r="D1014" t="str">
            <v xml:space="preserve"> 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</row>
        <row r="1015">
          <cell r="D1015" t="str">
            <v xml:space="preserve"> 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</row>
        <row r="1016">
          <cell r="D1016" t="str">
            <v xml:space="preserve"> 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</row>
        <row r="1017">
          <cell r="D1017" t="str">
            <v xml:space="preserve"> 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</row>
        <row r="1018">
          <cell r="D1018" t="str">
            <v xml:space="preserve"> 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</row>
        <row r="1019">
          <cell r="D1019" t="str">
            <v xml:space="preserve"> 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</row>
        <row r="1020">
          <cell r="D1020" t="str">
            <v xml:space="preserve"> 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D1021" t="str">
            <v xml:space="preserve"> 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</row>
        <row r="1022">
          <cell r="D1022" t="str">
            <v xml:space="preserve"> 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</row>
        <row r="1023">
          <cell r="D1023" t="str">
            <v xml:space="preserve"> 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</row>
        <row r="1024">
          <cell r="D1024" t="str">
            <v xml:space="preserve"> 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</row>
        <row r="1025">
          <cell r="D1025" t="str">
            <v xml:space="preserve"> 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</row>
        <row r="1026">
          <cell r="D1026" t="str">
            <v xml:space="preserve"> 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</row>
        <row r="1027">
          <cell r="D1027" t="str">
            <v xml:space="preserve"> 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D1028" t="str">
            <v xml:space="preserve"> 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</row>
        <row r="1029">
          <cell r="D1029" t="str">
            <v xml:space="preserve"> 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</row>
        <row r="1030">
          <cell r="D1030" t="str">
            <v xml:space="preserve"> 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</row>
        <row r="1031">
          <cell r="D1031" t="str">
            <v xml:space="preserve"> 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2">
          <cell r="D1032" t="str">
            <v xml:space="preserve"> 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</row>
        <row r="1033">
          <cell r="D1033" t="str">
            <v xml:space="preserve"> 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</row>
        <row r="1034">
          <cell r="D1034" t="str">
            <v xml:space="preserve"> 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</row>
        <row r="1035">
          <cell r="D1035" t="str">
            <v xml:space="preserve"> 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</row>
        <row r="1036">
          <cell r="D1036" t="str">
            <v xml:space="preserve"> 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</row>
        <row r="1037">
          <cell r="D1037" t="str">
            <v xml:space="preserve"> 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</row>
        <row r="1038">
          <cell r="D1038" t="str">
            <v xml:space="preserve"> 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</row>
        <row r="1039">
          <cell r="D1039" t="str">
            <v xml:space="preserve"> 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</row>
        <row r="1040">
          <cell r="D1040" t="str">
            <v xml:space="preserve"> 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</row>
        <row r="1041">
          <cell r="D1041" t="str">
            <v xml:space="preserve"> 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</sheetData>
      <sheetData sheetId="6" refreshError="1"/>
      <sheetData sheetId="7">
        <row r="8">
          <cell r="A8" t="str">
            <v>Caja y bancos</v>
          </cell>
          <cell r="J8" t="str">
            <v>Obligaciones a corto plazo</v>
          </cell>
        </row>
        <row r="9">
          <cell r="A9" t="str">
            <v>Inversiones temporales</v>
          </cell>
          <cell r="J9" t="str">
            <v>Cuentas por pagar</v>
          </cell>
        </row>
        <row r="10">
          <cell r="A10" t="str">
            <v>Cuentas por cobrar comerciales</v>
          </cell>
          <cell r="J10" t="str">
            <v>Impuesto a la renta por pagar</v>
          </cell>
        </row>
        <row r="11">
          <cell r="A11" t="str">
            <v>Inventarios</v>
          </cell>
          <cell r="J11" t="str">
            <v>Participacion a trabajadores por pagar</v>
          </cell>
        </row>
        <row r="12">
          <cell r="A12" t="str">
            <v>Act. Financieros mantenidos al vencimiento</v>
          </cell>
          <cell r="J12" t="str">
            <v>Compañias relacionadas xp</v>
          </cell>
        </row>
        <row r="13">
          <cell r="A13" t="str">
            <v>Act. Financieros disponibles para la venta</v>
          </cell>
          <cell r="J13" t="str">
            <v>Gastos acumulados y otras cxp</v>
          </cell>
        </row>
        <row r="14">
          <cell r="A14" t="str">
            <v>Compañias relacionadas xc</v>
          </cell>
          <cell r="J14" t="str">
            <v>Total pasivo corriente</v>
          </cell>
        </row>
        <row r="15">
          <cell r="A15" t="str">
            <v>Gastos anticipados y otras cxc</v>
          </cell>
        </row>
        <row r="16">
          <cell r="A16" t="str">
            <v>Total activos corrientes</v>
          </cell>
          <cell r="J16" t="str">
            <v>NO CORRIENTE</v>
          </cell>
        </row>
        <row r="17">
          <cell r="J17" t="str">
            <v>Obligaciones a largo plazo</v>
          </cell>
        </row>
        <row r="18">
          <cell r="A18" t="str">
            <v>NO CORRIENTE</v>
          </cell>
          <cell r="J18" t="str">
            <v>Jubilacion patronal y desahucio</v>
          </cell>
        </row>
        <row r="19">
          <cell r="A19" t="str">
            <v>Propiedad, planta y equipo</v>
          </cell>
          <cell r="J19" t="str">
            <v>Impuestos diferidos por pagar</v>
          </cell>
        </row>
        <row r="20">
          <cell r="A20" t="str">
            <v>Inversiones a largo plazo</v>
          </cell>
          <cell r="J20" t="str">
            <v>Total pasivo no corriente</v>
          </cell>
        </row>
        <row r="21">
          <cell r="A21" t="str">
            <v>Act. Financieros a valor razonable</v>
          </cell>
        </row>
        <row r="22">
          <cell r="A22" t="str">
            <v>Otros activos</v>
          </cell>
          <cell r="J22" t="str">
            <v>PATRIMONIO</v>
          </cell>
        </row>
        <row r="23">
          <cell r="A23" t="str">
            <v>Impuestos diferidos por cobrar</v>
          </cell>
          <cell r="J23" t="str">
            <v>Capital</v>
          </cell>
        </row>
        <row r="24">
          <cell r="A24" t="str">
            <v>Total activos no corriente</v>
          </cell>
          <cell r="J24" t="str">
            <v>Reservas</v>
          </cell>
        </row>
        <row r="25">
          <cell r="J25" t="str">
            <v>Aportes futuras capitalizaciones</v>
          </cell>
        </row>
        <row r="26">
          <cell r="J26" t="str">
            <v>Adopcion NIIFs 1ra vez</v>
          </cell>
        </row>
        <row r="27">
          <cell r="J27" t="str">
            <v>Utilidades retenidas</v>
          </cell>
        </row>
        <row r="28">
          <cell r="J28" t="str">
            <v>Resultado del ejercicio</v>
          </cell>
        </row>
        <row r="29">
          <cell r="J29" t="str">
            <v>Total Patrimonio</v>
          </cell>
        </row>
      </sheetData>
      <sheetData sheetId="8">
        <row r="7">
          <cell r="A7" t="str">
            <v>Ingresos</v>
          </cell>
        </row>
        <row r="8">
          <cell r="A8" t="str">
            <v>Costo de ventas</v>
          </cell>
        </row>
        <row r="9">
          <cell r="A9" t="str">
            <v>Margen bruto</v>
          </cell>
        </row>
        <row r="11">
          <cell r="A11" t="str">
            <v>Gastos administrativos</v>
          </cell>
        </row>
        <row r="12">
          <cell r="A12" t="str">
            <v>Gastos de ventas</v>
          </cell>
        </row>
        <row r="13">
          <cell r="A13" t="str">
            <v>Gastos financieros</v>
          </cell>
        </row>
        <row r="14">
          <cell r="A14" t="str">
            <v>Total Gastos Operacionales</v>
          </cell>
        </row>
        <row r="16">
          <cell r="A16" t="str">
            <v>Otros gastos / ingresos</v>
          </cell>
        </row>
        <row r="18">
          <cell r="A18" t="str">
            <v>Utilidad antes de impuestos y participacion</v>
          </cell>
        </row>
        <row r="20">
          <cell r="A20" t="str">
            <v>Impuesto a la renta</v>
          </cell>
        </row>
        <row r="21">
          <cell r="A21" t="str">
            <v>Participacion a trabajadores</v>
          </cell>
        </row>
        <row r="23">
          <cell r="A23" t="str">
            <v>Utilidad neta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perez@mach.com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90" zoomScaleNormal="90" workbookViewId="0">
      <selection activeCell="B19" sqref="B19"/>
    </sheetView>
  </sheetViews>
  <sheetFormatPr baseColWidth="10" defaultColWidth="9.109375" defaultRowHeight="13.2"/>
  <cols>
    <col min="1" max="1" width="3.77734375" style="134" customWidth="1"/>
    <col min="2" max="2" width="85.44140625" style="134" bestFit="1" customWidth="1"/>
    <col min="3" max="3" width="9.109375" style="134"/>
    <col min="4" max="4" width="12.33203125" style="134" customWidth="1"/>
    <col min="5" max="5" width="5.33203125" style="134" customWidth="1"/>
    <col min="6" max="256" width="9.109375" style="134"/>
    <col min="257" max="257" width="3.77734375" style="134" customWidth="1"/>
    <col min="258" max="258" width="85.44140625" style="134" bestFit="1" customWidth="1"/>
    <col min="259" max="259" width="9.109375" style="134"/>
    <col min="260" max="260" width="12.33203125" style="134" customWidth="1"/>
    <col min="261" max="261" width="5.33203125" style="134" customWidth="1"/>
    <col min="262" max="512" width="9.109375" style="134"/>
    <col min="513" max="513" width="3.77734375" style="134" customWidth="1"/>
    <col min="514" max="514" width="85.44140625" style="134" bestFit="1" customWidth="1"/>
    <col min="515" max="515" width="9.109375" style="134"/>
    <col min="516" max="516" width="12.33203125" style="134" customWidth="1"/>
    <col min="517" max="517" width="5.33203125" style="134" customWidth="1"/>
    <col min="518" max="768" width="9.109375" style="134"/>
    <col min="769" max="769" width="3.77734375" style="134" customWidth="1"/>
    <col min="770" max="770" width="85.44140625" style="134" bestFit="1" customWidth="1"/>
    <col min="771" max="771" width="9.109375" style="134"/>
    <col min="772" max="772" width="12.33203125" style="134" customWidth="1"/>
    <col min="773" max="773" width="5.33203125" style="134" customWidth="1"/>
    <col min="774" max="1024" width="9.109375" style="134"/>
    <col min="1025" max="1025" width="3.77734375" style="134" customWidth="1"/>
    <col min="1026" max="1026" width="85.44140625" style="134" bestFit="1" customWidth="1"/>
    <col min="1027" max="1027" width="9.109375" style="134"/>
    <col min="1028" max="1028" width="12.33203125" style="134" customWidth="1"/>
    <col min="1029" max="1029" width="5.33203125" style="134" customWidth="1"/>
    <col min="1030" max="1280" width="9.109375" style="134"/>
    <col min="1281" max="1281" width="3.77734375" style="134" customWidth="1"/>
    <col min="1282" max="1282" width="85.44140625" style="134" bestFit="1" customWidth="1"/>
    <col min="1283" max="1283" width="9.109375" style="134"/>
    <col min="1284" max="1284" width="12.33203125" style="134" customWidth="1"/>
    <col min="1285" max="1285" width="5.33203125" style="134" customWidth="1"/>
    <col min="1286" max="1536" width="9.109375" style="134"/>
    <col min="1537" max="1537" width="3.77734375" style="134" customWidth="1"/>
    <col min="1538" max="1538" width="85.44140625" style="134" bestFit="1" customWidth="1"/>
    <col min="1539" max="1539" width="9.109375" style="134"/>
    <col min="1540" max="1540" width="12.33203125" style="134" customWidth="1"/>
    <col min="1541" max="1541" width="5.33203125" style="134" customWidth="1"/>
    <col min="1542" max="1792" width="9.109375" style="134"/>
    <col min="1793" max="1793" width="3.77734375" style="134" customWidth="1"/>
    <col min="1794" max="1794" width="85.44140625" style="134" bestFit="1" customWidth="1"/>
    <col min="1795" max="1795" width="9.109375" style="134"/>
    <col min="1796" max="1796" width="12.33203125" style="134" customWidth="1"/>
    <col min="1797" max="1797" width="5.33203125" style="134" customWidth="1"/>
    <col min="1798" max="2048" width="9.109375" style="134"/>
    <col min="2049" max="2049" width="3.77734375" style="134" customWidth="1"/>
    <col min="2050" max="2050" width="85.44140625" style="134" bestFit="1" customWidth="1"/>
    <col min="2051" max="2051" width="9.109375" style="134"/>
    <col min="2052" max="2052" width="12.33203125" style="134" customWidth="1"/>
    <col min="2053" max="2053" width="5.33203125" style="134" customWidth="1"/>
    <col min="2054" max="2304" width="9.109375" style="134"/>
    <col min="2305" max="2305" width="3.77734375" style="134" customWidth="1"/>
    <col min="2306" max="2306" width="85.44140625" style="134" bestFit="1" customWidth="1"/>
    <col min="2307" max="2307" width="9.109375" style="134"/>
    <col min="2308" max="2308" width="12.33203125" style="134" customWidth="1"/>
    <col min="2309" max="2309" width="5.33203125" style="134" customWidth="1"/>
    <col min="2310" max="2560" width="9.109375" style="134"/>
    <col min="2561" max="2561" width="3.77734375" style="134" customWidth="1"/>
    <col min="2562" max="2562" width="85.44140625" style="134" bestFit="1" customWidth="1"/>
    <col min="2563" max="2563" width="9.109375" style="134"/>
    <col min="2564" max="2564" width="12.33203125" style="134" customWidth="1"/>
    <col min="2565" max="2565" width="5.33203125" style="134" customWidth="1"/>
    <col min="2566" max="2816" width="9.109375" style="134"/>
    <col min="2817" max="2817" width="3.77734375" style="134" customWidth="1"/>
    <col min="2818" max="2818" width="85.44140625" style="134" bestFit="1" customWidth="1"/>
    <col min="2819" max="2819" width="9.109375" style="134"/>
    <col min="2820" max="2820" width="12.33203125" style="134" customWidth="1"/>
    <col min="2821" max="2821" width="5.33203125" style="134" customWidth="1"/>
    <col min="2822" max="3072" width="9.109375" style="134"/>
    <col min="3073" max="3073" width="3.77734375" style="134" customWidth="1"/>
    <col min="3074" max="3074" width="85.44140625" style="134" bestFit="1" customWidth="1"/>
    <col min="3075" max="3075" width="9.109375" style="134"/>
    <col min="3076" max="3076" width="12.33203125" style="134" customWidth="1"/>
    <col min="3077" max="3077" width="5.33203125" style="134" customWidth="1"/>
    <col min="3078" max="3328" width="9.109375" style="134"/>
    <col min="3329" max="3329" width="3.77734375" style="134" customWidth="1"/>
    <col min="3330" max="3330" width="85.44140625" style="134" bestFit="1" customWidth="1"/>
    <col min="3331" max="3331" width="9.109375" style="134"/>
    <col min="3332" max="3332" width="12.33203125" style="134" customWidth="1"/>
    <col min="3333" max="3333" width="5.33203125" style="134" customWidth="1"/>
    <col min="3334" max="3584" width="9.109375" style="134"/>
    <col min="3585" max="3585" width="3.77734375" style="134" customWidth="1"/>
    <col min="3586" max="3586" width="85.44140625" style="134" bestFit="1" customWidth="1"/>
    <col min="3587" max="3587" width="9.109375" style="134"/>
    <col min="3588" max="3588" width="12.33203125" style="134" customWidth="1"/>
    <col min="3589" max="3589" width="5.33203125" style="134" customWidth="1"/>
    <col min="3590" max="3840" width="9.109375" style="134"/>
    <col min="3841" max="3841" width="3.77734375" style="134" customWidth="1"/>
    <col min="3842" max="3842" width="85.44140625" style="134" bestFit="1" customWidth="1"/>
    <col min="3843" max="3843" width="9.109375" style="134"/>
    <col min="3844" max="3844" width="12.33203125" style="134" customWidth="1"/>
    <col min="3845" max="3845" width="5.33203125" style="134" customWidth="1"/>
    <col min="3846" max="4096" width="9.109375" style="134"/>
    <col min="4097" max="4097" width="3.77734375" style="134" customWidth="1"/>
    <col min="4098" max="4098" width="85.44140625" style="134" bestFit="1" customWidth="1"/>
    <col min="4099" max="4099" width="9.109375" style="134"/>
    <col min="4100" max="4100" width="12.33203125" style="134" customWidth="1"/>
    <col min="4101" max="4101" width="5.33203125" style="134" customWidth="1"/>
    <col min="4102" max="4352" width="9.109375" style="134"/>
    <col min="4353" max="4353" width="3.77734375" style="134" customWidth="1"/>
    <col min="4354" max="4354" width="85.44140625" style="134" bestFit="1" customWidth="1"/>
    <col min="4355" max="4355" width="9.109375" style="134"/>
    <col min="4356" max="4356" width="12.33203125" style="134" customWidth="1"/>
    <col min="4357" max="4357" width="5.33203125" style="134" customWidth="1"/>
    <col min="4358" max="4608" width="9.109375" style="134"/>
    <col min="4609" max="4609" width="3.77734375" style="134" customWidth="1"/>
    <col min="4610" max="4610" width="85.44140625" style="134" bestFit="1" customWidth="1"/>
    <col min="4611" max="4611" width="9.109375" style="134"/>
    <col min="4612" max="4612" width="12.33203125" style="134" customWidth="1"/>
    <col min="4613" max="4613" width="5.33203125" style="134" customWidth="1"/>
    <col min="4614" max="4864" width="9.109375" style="134"/>
    <col min="4865" max="4865" width="3.77734375" style="134" customWidth="1"/>
    <col min="4866" max="4866" width="85.44140625" style="134" bestFit="1" customWidth="1"/>
    <col min="4867" max="4867" width="9.109375" style="134"/>
    <col min="4868" max="4868" width="12.33203125" style="134" customWidth="1"/>
    <col min="4869" max="4869" width="5.33203125" style="134" customWidth="1"/>
    <col min="4870" max="5120" width="9.109375" style="134"/>
    <col min="5121" max="5121" width="3.77734375" style="134" customWidth="1"/>
    <col min="5122" max="5122" width="85.44140625" style="134" bestFit="1" customWidth="1"/>
    <col min="5123" max="5123" width="9.109375" style="134"/>
    <col min="5124" max="5124" width="12.33203125" style="134" customWidth="1"/>
    <col min="5125" max="5125" width="5.33203125" style="134" customWidth="1"/>
    <col min="5126" max="5376" width="9.109375" style="134"/>
    <col min="5377" max="5377" width="3.77734375" style="134" customWidth="1"/>
    <col min="5378" max="5378" width="85.44140625" style="134" bestFit="1" customWidth="1"/>
    <col min="5379" max="5379" width="9.109375" style="134"/>
    <col min="5380" max="5380" width="12.33203125" style="134" customWidth="1"/>
    <col min="5381" max="5381" width="5.33203125" style="134" customWidth="1"/>
    <col min="5382" max="5632" width="9.109375" style="134"/>
    <col min="5633" max="5633" width="3.77734375" style="134" customWidth="1"/>
    <col min="5634" max="5634" width="85.44140625" style="134" bestFit="1" customWidth="1"/>
    <col min="5635" max="5635" width="9.109375" style="134"/>
    <col min="5636" max="5636" width="12.33203125" style="134" customWidth="1"/>
    <col min="5637" max="5637" width="5.33203125" style="134" customWidth="1"/>
    <col min="5638" max="5888" width="9.109375" style="134"/>
    <col min="5889" max="5889" width="3.77734375" style="134" customWidth="1"/>
    <col min="5890" max="5890" width="85.44140625" style="134" bestFit="1" customWidth="1"/>
    <col min="5891" max="5891" width="9.109375" style="134"/>
    <col min="5892" max="5892" width="12.33203125" style="134" customWidth="1"/>
    <col min="5893" max="5893" width="5.33203125" style="134" customWidth="1"/>
    <col min="5894" max="6144" width="9.109375" style="134"/>
    <col min="6145" max="6145" width="3.77734375" style="134" customWidth="1"/>
    <col min="6146" max="6146" width="85.44140625" style="134" bestFit="1" customWidth="1"/>
    <col min="6147" max="6147" width="9.109375" style="134"/>
    <col min="6148" max="6148" width="12.33203125" style="134" customWidth="1"/>
    <col min="6149" max="6149" width="5.33203125" style="134" customWidth="1"/>
    <col min="6150" max="6400" width="9.109375" style="134"/>
    <col min="6401" max="6401" width="3.77734375" style="134" customWidth="1"/>
    <col min="6402" max="6402" width="85.44140625" style="134" bestFit="1" customWidth="1"/>
    <col min="6403" max="6403" width="9.109375" style="134"/>
    <col min="6404" max="6404" width="12.33203125" style="134" customWidth="1"/>
    <col min="6405" max="6405" width="5.33203125" style="134" customWidth="1"/>
    <col min="6406" max="6656" width="9.109375" style="134"/>
    <col min="6657" max="6657" width="3.77734375" style="134" customWidth="1"/>
    <col min="6658" max="6658" width="85.44140625" style="134" bestFit="1" customWidth="1"/>
    <col min="6659" max="6659" width="9.109375" style="134"/>
    <col min="6660" max="6660" width="12.33203125" style="134" customWidth="1"/>
    <col min="6661" max="6661" width="5.33203125" style="134" customWidth="1"/>
    <col min="6662" max="6912" width="9.109375" style="134"/>
    <col min="6913" max="6913" width="3.77734375" style="134" customWidth="1"/>
    <col min="6914" max="6914" width="85.44140625" style="134" bestFit="1" customWidth="1"/>
    <col min="6915" max="6915" width="9.109375" style="134"/>
    <col min="6916" max="6916" width="12.33203125" style="134" customWidth="1"/>
    <col min="6917" max="6917" width="5.33203125" style="134" customWidth="1"/>
    <col min="6918" max="7168" width="9.109375" style="134"/>
    <col min="7169" max="7169" width="3.77734375" style="134" customWidth="1"/>
    <col min="7170" max="7170" width="85.44140625" style="134" bestFit="1" customWidth="1"/>
    <col min="7171" max="7171" width="9.109375" style="134"/>
    <col min="7172" max="7172" width="12.33203125" style="134" customWidth="1"/>
    <col min="7173" max="7173" width="5.33203125" style="134" customWidth="1"/>
    <col min="7174" max="7424" width="9.109375" style="134"/>
    <col min="7425" max="7425" width="3.77734375" style="134" customWidth="1"/>
    <col min="7426" max="7426" width="85.44140625" style="134" bestFit="1" customWidth="1"/>
    <col min="7427" max="7427" width="9.109375" style="134"/>
    <col min="7428" max="7428" width="12.33203125" style="134" customWidth="1"/>
    <col min="7429" max="7429" width="5.33203125" style="134" customWidth="1"/>
    <col min="7430" max="7680" width="9.109375" style="134"/>
    <col min="7681" max="7681" width="3.77734375" style="134" customWidth="1"/>
    <col min="7682" max="7682" width="85.44140625" style="134" bestFit="1" customWidth="1"/>
    <col min="7683" max="7683" width="9.109375" style="134"/>
    <col min="7684" max="7684" width="12.33203125" style="134" customWidth="1"/>
    <col min="7685" max="7685" width="5.33203125" style="134" customWidth="1"/>
    <col min="7686" max="7936" width="9.109375" style="134"/>
    <col min="7937" max="7937" width="3.77734375" style="134" customWidth="1"/>
    <col min="7938" max="7938" width="85.44140625" style="134" bestFit="1" customWidth="1"/>
    <col min="7939" max="7939" width="9.109375" style="134"/>
    <col min="7940" max="7940" width="12.33203125" style="134" customWidth="1"/>
    <col min="7941" max="7941" width="5.33203125" style="134" customWidth="1"/>
    <col min="7942" max="8192" width="9.109375" style="134"/>
    <col min="8193" max="8193" width="3.77734375" style="134" customWidth="1"/>
    <col min="8194" max="8194" width="85.44140625" style="134" bestFit="1" customWidth="1"/>
    <col min="8195" max="8195" width="9.109375" style="134"/>
    <col min="8196" max="8196" width="12.33203125" style="134" customWidth="1"/>
    <col min="8197" max="8197" width="5.33203125" style="134" customWidth="1"/>
    <col min="8198" max="8448" width="9.109375" style="134"/>
    <col min="8449" max="8449" width="3.77734375" style="134" customWidth="1"/>
    <col min="8450" max="8450" width="85.44140625" style="134" bestFit="1" customWidth="1"/>
    <col min="8451" max="8451" width="9.109375" style="134"/>
    <col min="8452" max="8452" width="12.33203125" style="134" customWidth="1"/>
    <col min="8453" max="8453" width="5.33203125" style="134" customWidth="1"/>
    <col min="8454" max="8704" width="9.109375" style="134"/>
    <col min="8705" max="8705" width="3.77734375" style="134" customWidth="1"/>
    <col min="8706" max="8706" width="85.44140625" style="134" bestFit="1" customWidth="1"/>
    <col min="8707" max="8707" width="9.109375" style="134"/>
    <col min="8708" max="8708" width="12.33203125" style="134" customWidth="1"/>
    <col min="8709" max="8709" width="5.33203125" style="134" customWidth="1"/>
    <col min="8710" max="8960" width="9.109375" style="134"/>
    <col min="8961" max="8961" width="3.77734375" style="134" customWidth="1"/>
    <col min="8962" max="8962" width="85.44140625" style="134" bestFit="1" customWidth="1"/>
    <col min="8963" max="8963" width="9.109375" style="134"/>
    <col min="8964" max="8964" width="12.33203125" style="134" customWidth="1"/>
    <col min="8965" max="8965" width="5.33203125" style="134" customWidth="1"/>
    <col min="8966" max="9216" width="9.109375" style="134"/>
    <col min="9217" max="9217" width="3.77734375" style="134" customWidth="1"/>
    <col min="9218" max="9218" width="85.44140625" style="134" bestFit="1" customWidth="1"/>
    <col min="9219" max="9219" width="9.109375" style="134"/>
    <col min="9220" max="9220" width="12.33203125" style="134" customWidth="1"/>
    <col min="9221" max="9221" width="5.33203125" style="134" customWidth="1"/>
    <col min="9222" max="9472" width="9.109375" style="134"/>
    <col min="9473" max="9473" width="3.77734375" style="134" customWidth="1"/>
    <col min="9474" max="9474" width="85.44140625" style="134" bestFit="1" customWidth="1"/>
    <col min="9475" max="9475" width="9.109375" style="134"/>
    <col min="9476" max="9476" width="12.33203125" style="134" customWidth="1"/>
    <col min="9477" max="9477" width="5.33203125" style="134" customWidth="1"/>
    <col min="9478" max="9728" width="9.109375" style="134"/>
    <col min="9729" max="9729" width="3.77734375" style="134" customWidth="1"/>
    <col min="9730" max="9730" width="85.44140625" style="134" bestFit="1" customWidth="1"/>
    <col min="9731" max="9731" width="9.109375" style="134"/>
    <col min="9732" max="9732" width="12.33203125" style="134" customWidth="1"/>
    <col min="9733" max="9733" width="5.33203125" style="134" customWidth="1"/>
    <col min="9734" max="9984" width="9.109375" style="134"/>
    <col min="9985" max="9985" width="3.77734375" style="134" customWidth="1"/>
    <col min="9986" max="9986" width="85.44140625" style="134" bestFit="1" customWidth="1"/>
    <col min="9987" max="9987" width="9.109375" style="134"/>
    <col min="9988" max="9988" width="12.33203125" style="134" customWidth="1"/>
    <col min="9989" max="9989" width="5.33203125" style="134" customWidth="1"/>
    <col min="9990" max="10240" width="9.109375" style="134"/>
    <col min="10241" max="10241" width="3.77734375" style="134" customWidth="1"/>
    <col min="10242" max="10242" width="85.44140625" style="134" bestFit="1" customWidth="1"/>
    <col min="10243" max="10243" width="9.109375" style="134"/>
    <col min="10244" max="10244" width="12.33203125" style="134" customWidth="1"/>
    <col min="10245" max="10245" width="5.33203125" style="134" customWidth="1"/>
    <col min="10246" max="10496" width="9.109375" style="134"/>
    <col min="10497" max="10497" width="3.77734375" style="134" customWidth="1"/>
    <col min="10498" max="10498" width="85.44140625" style="134" bestFit="1" customWidth="1"/>
    <col min="10499" max="10499" width="9.109375" style="134"/>
    <col min="10500" max="10500" width="12.33203125" style="134" customWidth="1"/>
    <col min="10501" max="10501" width="5.33203125" style="134" customWidth="1"/>
    <col min="10502" max="10752" width="9.109375" style="134"/>
    <col min="10753" max="10753" width="3.77734375" style="134" customWidth="1"/>
    <col min="10754" max="10754" width="85.44140625" style="134" bestFit="1" customWidth="1"/>
    <col min="10755" max="10755" width="9.109375" style="134"/>
    <col min="10756" max="10756" width="12.33203125" style="134" customWidth="1"/>
    <col min="10757" max="10757" width="5.33203125" style="134" customWidth="1"/>
    <col min="10758" max="11008" width="9.109375" style="134"/>
    <col min="11009" max="11009" width="3.77734375" style="134" customWidth="1"/>
    <col min="11010" max="11010" width="85.44140625" style="134" bestFit="1" customWidth="1"/>
    <col min="11011" max="11011" width="9.109375" style="134"/>
    <col min="11012" max="11012" width="12.33203125" style="134" customWidth="1"/>
    <col min="11013" max="11013" width="5.33203125" style="134" customWidth="1"/>
    <col min="11014" max="11264" width="9.109375" style="134"/>
    <col min="11265" max="11265" width="3.77734375" style="134" customWidth="1"/>
    <col min="11266" max="11266" width="85.44140625" style="134" bestFit="1" customWidth="1"/>
    <col min="11267" max="11267" width="9.109375" style="134"/>
    <col min="11268" max="11268" width="12.33203125" style="134" customWidth="1"/>
    <col min="11269" max="11269" width="5.33203125" style="134" customWidth="1"/>
    <col min="11270" max="11520" width="9.109375" style="134"/>
    <col min="11521" max="11521" width="3.77734375" style="134" customWidth="1"/>
    <col min="11522" max="11522" width="85.44140625" style="134" bestFit="1" customWidth="1"/>
    <col min="11523" max="11523" width="9.109375" style="134"/>
    <col min="11524" max="11524" width="12.33203125" style="134" customWidth="1"/>
    <col min="11525" max="11525" width="5.33203125" style="134" customWidth="1"/>
    <col min="11526" max="11776" width="9.109375" style="134"/>
    <col min="11777" max="11777" width="3.77734375" style="134" customWidth="1"/>
    <col min="11778" max="11778" width="85.44140625" style="134" bestFit="1" customWidth="1"/>
    <col min="11779" max="11779" width="9.109375" style="134"/>
    <col min="11780" max="11780" width="12.33203125" style="134" customWidth="1"/>
    <col min="11781" max="11781" width="5.33203125" style="134" customWidth="1"/>
    <col min="11782" max="12032" width="9.109375" style="134"/>
    <col min="12033" max="12033" width="3.77734375" style="134" customWidth="1"/>
    <col min="12034" max="12034" width="85.44140625" style="134" bestFit="1" customWidth="1"/>
    <col min="12035" max="12035" width="9.109375" style="134"/>
    <col min="12036" max="12036" width="12.33203125" style="134" customWidth="1"/>
    <col min="12037" max="12037" width="5.33203125" style="134" customWidth="1"/>
    <col min="12038" max="12288" width="9.109375" style="134"/>
    <col min="12289" max="12289" width="3.77734375" style="134" customWidth="1"/>
    <col min="12290" max="12290" width="85.44140625" style="134" bestFit="1" customWidth="1"/>
    <col min="12291" max="12291" width="9.109375" style="134"/>
    <col min="12292" max="12292" width="12.33203125" style="134" customWidth="1"/>
    <col min="12293" max="12293" width="5.33203125" style="134" customWidth="1"/>
    <col min="12294" max="12544" width="9.109375" style="134"/>
    <col min="12545" max="12545" width="3.77734375" style="134" customWidth="1"/>
    <col min="12546" max="12546" width="85.44140625" style="134" bestFit="1" customWidth="1"/>
    <col min="12547" max="12547" width="9.109375" style="134"/>
    <col min="12548" max="12548" width="12.33203125" style="134" customWidth="1"/>
    <col min="12549" max="12549" width="5.33203125" style="134" customWidth="1"/>
    <col min="12550" max="12800" width="9.109375" style="134"/>
    <col min="12801" max="12801" width="3.77734375" style="134" customWidth="1"/>
    <col min="12802" max="12802" width="85.44140625" style="134" bestFit="1" customWidth="1"/>
    <col min="12803" max="12803" width="9.109375" style="134"/>
    <col min="12804" max="12804" width="12.33203125" style="134" customWidth="1"/>
    <col min="12805" max="12805" width="5.33203125" style="134" customWidth="1"/>
    <col min="12806" max="13056" width="9.109375" style="134"/>
    <col min="13057" max="13057" width="3.77734375" style="134" customWidth="1"/>
    <col min="13058" max="13058" width="85.44140625" style="134" bestFit="1" customWidth="1"/>
    <col min="13059" max="13059" width="9.109375" style="134"/>
    <col min="13060" max="13060" width="12.33203125" style="134" customWidth="1"/>
    <col min="13061" max="13061" width="5.33203125" style="134" customWidth="1"/>
    <col min="13062" max="13312" width="9.109375" style="134"/>
    <col min="13313" max="13313" width="3.77734375" style="134" customWidth="1"/>
    <col min="13314" max="13314" width="85.44140625" style="134" bestFit="1" customWidth="1"/>
    <col min="13315" max="13315" width="9.109375" style="134"/>
    <col min="13316" max="13316" width="12.33203125" style="134" customWidth="1"/>
    <col min="13317" max="13317" width="5.33203125" style="134" customWidth="1"/>
    <col min="13318" max="13568" width="9.109375" style="134"/>
    <col min="13569" max="13569" width="3.77734375" style="134" customWidth="1"/>
    <col min="13570" max="13570" width="85.44140625" style="134" bestFit="1" customWidth="1"/>
    <col min="13571" max="13571" width="9.109375" style="134"/>
    <col min="13572" max="13572" width="12.33203125" style="134" customWidth="1"/>
    <col min="13573" max="13573" width="5.33203125" style="134" customWidth="1"/>
    <col min="13574" max="13824" width="9.109375" style="134"/>
    <col min="13825" max="13825" width="3.77734375" style="134" customWidth="1"/>
    <col min="13826" max="13826" width="85.44140625" style="134" bestFit="1" customWidth="1"/>
    <col min="13827" max="13827" width="9.109375" style="134"/>
    <col min="13828" max="13828" width="12.33203125" style="134" customWidth="1"/>
    <col min="13829" max="13829" width="5.33203125" style="134" customWidth="1"/>
    <col min="13830" max="14080" width="9.109375" style="134"/>
    <col min="14081" max="14081" width="3.77734375" style="134" customWidth="1"/>
    <col min="14082" max="14082" width="85.44140625" style="134" bestFit="1" customWidth="1"/>
    <col min="14083" max="14083" width="9.109375" style="134"/>
    <col min="14084" max="14084" width="12.33203125" style="134" customWidth="1"/>
    <col min="14085" max="14085" width="5.33203125" style="134" customWidth="1"/>
    <col min="14086" max="14336" width="9.109375" style="134"/>
    <col min="14337" max="14337" width="3.77734375" style="134" customWidth="1"/>
    <col min="14338" max="14338" width="85.44140625" style="134" bestFit="1" customWidth="1"/>
    <col min="14339" max="14339" width="9.109375" style="134"/>
    <col min="14340" max="14340" width="12.33203125" style="134" customWidth="1"/>
    <col min="14341" max="14341" width="5.33203125" style="134" customWidth="1"/>
    <col min="14342" max="14592" width="9.109375" style="134"/>
    <col min="14593" max="14593" width="3.77734375" style="134" customWidth="1"/>
    <col min="14594" max="14594" width="85.44140625" style="134" bestFit="1" customWidth="1"/>
    <col min="14595" max="14595" width="9.109375" style="134"/>
    <col min="14596" max="14596" width="12.33203125" style="134" customWidth="1"/>
    <col min="14597" max="14597" width="5.33203125" style="134" customWidth="1"/>
    <col min="14598" max="14848" width="9.109375" style="134"/>
    <col min="14849" max="14849" width="3.77734375" style="134" customWidth="1"/>
    <col min="14850" max="14850" width="85.44140625" style="134" bestFit="1" customWidth="1"/>
    <col min="14851" max="14851" width="9.109375" style="134"/>
    <col min="14852" max="14852" width="12.33203125" style="134" customWidth="1"/>
    <col min="14853" max="14853" width="5.33203125" style="134" customWidth="1"/>
    <col min="14854" max="15104" width="9.109375" style="134"/>
    <col min="15105" max="15105" width="3.77734375" style="134" customWidth="1"/>
    <col min="15106" max="15106" width="85.44140625" style="134" bestFit="1" customWidth="1"/>
    <col min="15107" max="15107" width="9.109375" style="134"/>
    <col min="15108" max="15108" width="12.33203125" style="134" customWidth="1"/>
    <col min="15109" max="15109" width="5.33203125" style="134" customWidth="1"/>
    <col min="15110" max="15360" width="9.109375" style="134"/>
    <col min="15361" max="15361" width="3.77734375" style="134" customWidth="1"/>
    <col min="15362" max="15362" width="85.44140625" style="134" bestFit="1" customWidth="1"/>
    <col min="15363" max="15363" width="9.109375" style="134"/>
    <col min="15364" max="15364" width="12.33203125" style="134" customWidth="1"/>
    <col min="15365" max="15365" width="5.33203125" style="134" customWidth="1"/>
    <col min="15366" max="15616" width="9.109375" style="134"/>
    <col min="15617" max="15617" width="3.77734375" style="134" customWidth="1"/>
    <col min="15618" max="15618" width="85.44140625" style="134" bestFit="1" customWidth="1"/>
    <col min="15619" max="15619" width="9.109375" style="134"/>
    <col min="15620" max="15620" width="12.33203125" style="134" customWidth="1"/>
    <col min="15621" max="15621" width="5.33203125" style="134" customWidth="1"/>
    <col min="15622" max="15872" width="9.109375" style="134"/>
    <col min="15873" max="15873" width="3.77734375" style="134" customWidth="1"/>
    <col min="15874" max="15874" width="85.44140625" style="134" bestFit="1" customWidth="1"/>
    <col min="15875" max="15875" width="9.109375" style="134"/>
    <col min="15876" max="15876" width="12.33203125" style="134" customWidth="1"/>
    <col min="15877" max="15877" width="5.33203125" style="134" customWidth="1"/>
    <col min="15878" max="16128" width="9.109375" style="134"/>
    <col min="16129" max="16129" width="3.77734375" style="134" customWidth="1"/>
    <col min="16130" max="16130" width="85.44140625" style="134" bestFit="1" customWidth="1"/>
    <col min="16131" max="16131" width="9.109375" style="134"/>
    <col min="16132" max="16132" width="12.33203125" style="134" customWidth="1"/>
    <col min="16133" max="16133" width="5.33203125" style="134" customWidth="1"/>
    <col min="16134" max="16384" width="9.109375" style="134"/>
  </cols>
  <sheetData>
    <row r="1" spans="1:5">
      <c r="A1" s="131"/>
      <c r="B1" s="132"/>
      <c r="C1" s="132"/>
      <c r="D1" s="132"/>
      <c r="E1" s="133"/>
    </row>
    <row r="2" spans="1:5">
      <c r="A2" s="135"/>
      <c r="B2" s="136"/>
      <c r="C2" s="136"/>
      <c r="D2" s="136"/>
      <c r="E2" s="137"/>
    </row>
    <row r="3" spans="1:5">
      <c r="A3" s="135"/>
      <c r="B3" s="136"/>
      <c r="C3" s="136"/>
      <c r="D3" s="136"/>
      <c r="E3" s="137"/>
    </row>
    <row r="4" spans="1:5" ht="30">
      <c r="A4" s="135"/>
      <c r="B4" s="136"/>
      <c r="C4" s="138"/>
      <c r="D4" s="136"/>
      <c r="E4" s="137"/>
    </row>
    <row r="5" spans="1:5">
      <c r="A5" s="135"/>
      <c r="B5" s="136"/>
      <c r="C5" s="136"/>
      <c r="D5" s="136"/>
      <c r="E5" s="137"/>
    </row>
    <row r="6" spans="1:5">
      <c r="A6" s="135"/>
      <c r="B6" s="136"/>
      <c r="C6" s="136"/>
      <c r="D6" s="136"/>
      <c r="E6" s="137"/>
    </row>
    <row r="7" spans="1:5">
      <c r="A7" s="135"/>
      <c r="B7" s="136"/>
      <c r="C7" s="136"/>
      <c r="D7" s="136"/>
      <c r="E7" s="137"/>
    </row>
    <row r="8" spans="1:5">
      <c r="A8" s="135"/>
      <c r="B8" s="136"/>
      <c r="C8" s="136"/>
      <c r="D8" s="136"/>
      <c r="E8" s="137"/>
    </row>
    <row r="9" spans="1:5">
      <c r="A9" s="135"/>
      <c r="B9" s="136"/>
      <c r="C9" s="136"/>
      <c r="D9" s="136"/>
      <c r="E9" s="137"/>
    </row>
    <row r="10" spans="1:5">
      <c r="A10" s="135"/>
      <c r="B10" s="136"/>
      <c r="C10" s="136"/>
      <c r="D10" s="136"/>
      <c r="E10" s="137"/>
    </row>
    <row r="11" spans="1:5" ht="13.8">
      <c r="A11" s="135"/>
      <c r="B11" s="139"/>
      <c r="C11" s="136"/>
      <c r="D11" s="136"/>
      <c r="E11" s="137"/>
    </row>
    <row r="12" spans="1:5" ht="13.8">
      <c r="A12" s="135"/>
      <c r="B12" s="139"/>
      <c r="C12" s="136"/>
      <c r="D12" s="136"/>
      <c r="E12" s="137"/>
    </row>
    <row r="13" spans="1:5" ht="13.8">
      <c r="A13" s="135"/>
      <c r="B13" s="139"/>
      <c r="C13" s="136"/>
      <c r="D13" s="136"/>
      <c r="E13" s="137"/>
    </row>
    <row r="14" spans="1:5">
      <c r="A14" s="135"/>
      <c r="B14" s="136"/>
      <c r="C14" s="136"/>
      <c r="D14" s="136"/>
      <c r="E14" s="137"/>
    </row>
    <row r="15" spans="1:5">
      <c r="A15" s="135"/>
      <c r="B15" s="136"/>
      <c r="C15" s="136"/>
      <c r="D15" s="136"/>
      <c r="E15" s="137"/>
    </row>
    <row r="16" spans="1:5" ht="24.6">
      <c r="A16" s="135"/>
      <c r="B16" s="140"/>
      <c r="C16" s="136"/>
      <c r="D16" s="136"/>
      <c r="E16" s="137"/>
    </row>
    <row r="17" spans="1:5">
      <c r="A17" s="135"/>
      <c r="B17" s="136"/>
      <c r="C17" s="136"/>
      <c r="D17" s="136"/>
      <c r="E17" s="137"/>
    </row>
    <row r="18" spans="1:5" ht="31.8">
      <c r="A18" s="135"/>
      <c r="B18" s="143" t="s">
        <v>146</v>
      </c>
      <c r="C18" s="136"/>
      <c r="D18" s="136"/>
      <c r="E18" s="137"/>
    </row>
    <row r="19" spans="1:5" ht="24.6">
      <c r="A19" s="135"/>
      <c r="B19" s="141"/>
      <c r="C19" s="136"/>
      <c r="D19" s="136"/>
      <c r="E19" s="137"/>
    </row>
    <row r="20" spans="1:5" s="146" customFormat="1" ht="32.4">
      <c r="A20" s="142"/>
      <c r="B20" s="143" t="s">
        <v>141</v>
      </c>
      <c r="C20" s="144"/>
      <c r="D20" s="144"/>
      <c r="E20" s="145"/>
    </row>
    <row r="21" spans="1:5">
      <c r="A21" s="135"/>
      <c r="B21" s="136"/>
      <c r="C21" s="136"/>
      <c r="D21" s="136"/>
      <c r="E21" s="137"/>
    </row>
    <row r="22" spans="1:5">
      <c r="A22" s="135"/>
      <c r="B22" s="136"/>
      <c r="C22" s="136"/>
      <c r="D22" s="136"/>
      <c r="E22" s="137"/>
    </row>
    <row r="23" spans="1:5" s="151" customFormat="1" ht="15.6">
      <c r="A23" s="147"/>
      <c r="B23" s="148" t="s">
        <v>142</v>
      </c>
      <c r="C23" s="149"/>
      <c r="D23" s="149"/>
      <c r="E23" s="150"/>
    </row>
    <row r="24" spans="1:5">
      <c r="A24" s="135"/>
      <c r="B24" s="152"/>
      <c r="C24" s="136"/>
      <c r="D24" s="136"/>
      <c r="E24" s="137"/>
    </row>
    <row r="25" spans="1:5" s="151" customFormat="1" ht="15.6">
      <c r="A25" s="147"/>
      <c r="B25" s="148" t="s">
        <v>143</v>
      </c>
      <c r="C25" s="149"/>
      <c r="D25" s="149"/>
      <c r="E25" s="150"/>
    </row>
    <row r="26" spans="1:5" s="151" customFormat="1" ht="15.6">
      <c r="A26" s="147"/>
      <c r="B26" s="148" t="s">
        <v>144</v>
      </c>
      <c r="C26" s="149"/>
      <c r="D26" s="149"/>
      <c r="E26" s="150"/>
    </row>
    <row r="27" spans="1:5" s="151" customFormat="1" ht="15">
      <c r="A27" s="147"/>
      <c r="B27" s="153" t="s">
        <v>145</v>
      </c>
      <c r="C27" s="149"/>
      <c r="D27" s="149"/>
      <c r="E27" s="150"/>
    </row>
    <row r="28" spans="1:5" ht="13.8" thickBot="1">
      <c r="A28" s="154"/>
      <c r="B28" s="155"/>
      <c r="C28" s="155"/>
      <c r="D28" s="155"/>
      <c r="E28" s="156"/>
    </row>
  </sheetData>
  <sheetProtection algorithmName="SHA-512" hashValue="fVcjZrSHZPe0MN6W/Duzd8IhHdL6/MTh6lrEkIcXcf0LzpUgTpRnJi5fW5AarNfNsXvUKQZgOW0nkhIbrRHZ3Q==" saltValue="LQVcvI05nJuNnD2SMq+zTg==" spinCount="100000" sheet="1" objects="1" scenarios="1"/>
  <hyperlinks>
    <hyperlink ref="B27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G17"/>
  <sheetViews>
    <sheetView showGridLines="0" zoomScale="80" zoomScaleNormal="80" workbookViewId="0">
      <pane xSplit="7" ySplit="17" topLeftCell="H18" activePane="bottomRight" state="frozen"/>
      <selection pane="topRight" activeCell="H1" sqref="H1"/>
      <selection pane="bottomLeft" activeCell="A23" sqref="A23"/>
      <selection pane="bottomRight" activeCell="D16" sqref="D16"/>
    </sheetView>
  </sheetViews>
  <sheetFormatPr baseColWidth="10" defaultRowHeight="13.2"/>
  <cols>
    <col min="1" max="1" width="2.44140625" style="67" customWidth="1"/>
    <col min="2" max="2" width="4.33203125" style="67" customWidth="1"/>
    <col min="3" max="3" width="3.6640625" style="67" customWidth="1"/>
    <col min="4" max="4" width="51" style="67" customWidth="1"/>
    <col min="5" max="6" width="11.44140625" style="67"/>
    <col min="7" max="7" width="13.6640625" style="67" customWidth="1"/>
    <col min="8" max="256" width="11.44140625" style="67"/>
    <col min="257" max="257" width="2.44140625" style="67" customWidth="1"/>
    <col min="258" max="258" width="4.33203125" style="67" customWidth="1"/>
    <col min="259" max="259" width="3.6640625" style="67" customWidth="1"/>
    <col min="260" max="260" width="46.33203125" style="67" customWidth="1"/>
    <col min="261" max="262" width="11.44140625" style="67"/>
    <col min="263" max="263" width="13.6640625" style="67" customWidth="1"/>
    <col min="264" max="512" width="11.44140625" style="67"/>
    <col min="513" max="513" width="2.44140625" style="67" customWidth="1"/>
    <col min="514" max="514" width="4.33203125" style="67" customWidth="1"/>
    <col min="515" max="515" width="3.6640625" style="67" customWidth="1"/>
    <col min="516" max="516" width="46.33203125" style="67" customWidth="1"/>
    <col min="517" max="518" width="11.44140625" style="67"/>
    <col min="519" max="519" width="13.6640625" style="67" customWidth="1"/>
    <col min="520" max="768" width="11.44140625" style="67"/>
    <col min="769" max="769" width="2.44140625" style="67" customWidth="1"/>
    <col min="770" max="770" width="4.33203125" style="67" customWidth="1"/>
    <col min="771" max="771" width="3.6640625" style="67" customWidth="1"/>
    <col min="772" max="772" width="46.33203125" style="67" customWidth="1"/>
    <col min="773" max="774" width="11.44140625" style="67"/>
    <col min="775" max="775" width="13.6640625" style="67" customWidth="1"/>
    <col min="776" max="1024" width="11.44140625" style="67"/>
    <col min="1025" max="1025" width="2.44140625" style="67" customWidth="1"/>
    <col min="1026" max="1026" width="4.33203125" style="67" customWidth="1"/>
    <col min="1027" max="1027" width="3.6640625" style="67" customWidth="1"/>
    <col min="1028" max="1028" width="46.33203125" style="67" customWidth="1"/>
    <col min="1029" max="1030" width="11.44140625" style="67"/>
    <col min="1031" max="1031" width="13.6640625" style="67" customWidth="1"/>
    <col min="1032" max="1280" width="11.44140625" style="67"/>
    <col min="1281" max="1281" width="2.44140625" style="67" customWidth="1"/>
    <col min="1282" max="1282" width="4.33203125" style="67" customWidth="1"/>
    <col min="1283" max="1283" width="3.6640625" style="67" customWidth="1"/>
    <col min="1284" max="1284" width="46.33203125" style="67" customWidth="1"/>
    <col min="1285" max="1286" width="11.44140625" style="67"/>
    <col min="1287" max="1287" width="13.6640625" style="67" customWidth="1"/>
    <col min="1288" max="1536" width="11.44140625" style="67"/>
    <col min="1537" max="1537" width="2.44140625" style="67" customWidth="1"/>
    <col min="1538" max="1538" width="4.33203125" style="67" customWidth="1"/>
    <col min="1539" max="1539" width="3.6640625" style="67" customWidth="1"/>
    <col min="1540" max="1540" width="46.33203125" style="67" customWidth="1"/>
    <col min="1541" max="1542" width="11.44140625" style="67"/>
    <col min="1543" max="1543" width="13.6640625" style="67" customWidth="1"/>
    <col min="1544" max="1792" width="11.44140625" style="67"/>
    <col min="1793" max="1793" width="2.44140625" style="67" customWidth="1"/>
    <col min="1794" max="1794" width="4.33203125" style="67" customWidth="1"/>
    <col min="1795" max="1795" width="3.6640625" style="67" customWidth="1"/>
    <col min="1796" max="1796" width="46.33203125" style="67" customWidth="1"/>
    <col min="1797" max="1798" width="11.44140625" style="67"/>
    <col min="1799" max="1799" width="13.6640625" style="67" customWidth="1"/>
    <col min="1800" max="2048" width="11.44140625" style="67"/>
    <col min="2049" max="2049" width="2.44140625" style="67" customWidth="1"/>
    <col min="2050" max="2050" width="4.33203125" style="67" customWidth="1"/>
    <col min="2051" max="2051" width="3.6640625" style="67" customWidth="1"/>
    <col min="2052" max="2052" width="46.33203125" style="67" customWidth="1"/>
    <col min="2053" max="2054" width="11.44140625" style="67"/>
    <col min="2055" max="2055" width="13.6640625" style="67" customWidth="1"/>
    <col min="2056" max="2304" width="11.44140625" style="67"/>
    <col min="2305" max="2305" width="2.44140625" style="67" customWidth="1"/>
    <col min="2306" max="2306" width="4.33203125" style="67" customWidth="1"/>
    <col min="2307" max="2307" width="3.6640625" style="67" customWidth="1"/>
    <col min="2308" max="2308" width="46.33203125" style="67" customWidth="1"/>
    <col min="2309" max="2310" width="11.44140625" style="67"/>
    <col min="2311" max="2311" width="13.6640625" style="67" customWidth="1"/>
    <col min="2312" max="2560" width="11.44140625" style="67"/>
    <col min="2561" max="2561" width="2.44140625" style="67" customWidth="1"/>
    <col min="2562" max="2562" width="4.33203125" style="67" customWidth="1"/>
    <col min="2563" max="2563" width="3.6640625" style="67" customWidth="1"/>
    <col min="2564" max="2564" width="46.33203125" style="67" customWidth="1"/>
    <col min="2565" max="2566" width="11.44140625" style="67"/>
    <col min="2567" max="2567" width="13.6640625" style="67" customWidth="1"/>
    <col min="2568" max="2816" width="11.44140625" style="67"/>
    <col min="2817" max="2817" width="2.44140625" style="67" customWidth="1"/>
    <col min="2818" max="2818" width="4.33203125" style="67" customWidth="1"/>
    <col min="2819" max="2819" width="3.6640625" style="67" customWidth="1"/>
    <col min="2820" max="2820" width="46.33203125" style="67" customWidth="1"/>
    <col min="2821" max="2822" width="11.44140625" style="67"/>
    <col min="2823" max="2823" width="13.6640625" style="67" customWidth="1"/>
    <col min="2824" max="3072" width="11.44140625" style="67"/>
    <col min="3073" max="3073" width="2.44140625" style="67" customWidth="1"/>
    <col min="3074" max="3074" width="4.33203125" style="67" customWidth="1"/>
    <col min="3075" max="3075" width="3.6640625" style="67" customWidth="1"/>
    <col min="3076" max="3076" width="46.33203125" style="67" customWidth="1"/>
    <col min="3077" max="3078" width="11.44140625" style="67"/>
    <col min="3079" max="3079" width="13.6640625" style="67" customWidth="1"/>
    <col min="3080" max="3328" width="11.44140625" style="67"/>
    <col min="3329" max="3329" width="2.44140625" style="67" customWidth="1"/>
    <col min="3330" max="3330" width="4.33203125" style="67" customWidth="1"/>
    <col min="3331" max="3331" width="3.6640625" style="67" customWidth="1"/>
    <col min="3332" max="3332" width="46.33203125" style="67" customWidth="1"/>
    <col min="3333" max="3334" width="11.44140625" style="67"/>
    <col min="3335" max="3335" width="13.6640625" style="67" customWidth="1"/>
    <col min="3336" max="3584" width="11.44140625" style="67"/>
    <col min="3585" max="3585" width="2.44140625" style="67" customWidth="1"/>
    <col min="3586" max="3586" width="4.33203125" style="67" customWidth="1"/>
    <col min="3587" max="3587" width="3.6640625" style="67" customWidth="1"/>
    <col min="3588" max="3588" width="46.33203125" style="67" customWidth="1"/>
    <col min="3589" max="3590" width="11.44140625" style="67"/>
    <col min="3591" max="3591" width="13.6640625" style="67" customWidth="1"/>
    <col min="3592" max="3840" width="11.44140625" style="67"/>
    <col min="3841" max="3841" width="2.44140625" style="67" customWidth="1"/>
    <col min="3842" max="3842" width="4.33203125" style="67" customWidth="1"/>
    <col min="3843" max="3843" width="3.6640625" style="67" customWidth="1"/>
    <col min="3844" max="3844" width="46.33203125" style="67" customWidth="1"/>
    <col min="3845" max="3846" width="11.44140625" style="67"/>
    <col min="3847" max="3847" width="13.6640625" style="67" customWidth="1"/>
    <col min="3848" max="4096" width="11.44140625" style="67"/>
    <col min="4097" max="4097" width="2.44140625" style="67" customWidth="1"/>
    <col min="4098" max="4098" width="4.33203125" style="67" customWidth="1"/>
    <col min="4099" max="4099" width="3.6640625" style="67" customWidth="1"/>
    <col min="4100" max="4100" width="46.33203125" style="67" customWidth="1"/>
    <col min="4101" max="4102" width="11.44140625" style="67"/>
    <col min="4103" max="4103" width="13.6640625" style="67" customWidth="1"/>
    <col min="4104" max="4352" width="11.44140625" style="67"/>
    <col min="4353" max="4353" width="2.44140625" style="67" customWidth="1"/>
    <col min="4354" max="4354" width="4.33203125" style="67" customWidth="1"/>
    <col min="4355" max="4355" width="3.6640625" style="67" customWidth="1"/>
    <col min="4356" max="4356" width="46.33203125" style="67" customWidth="1"/>
    <col min="4357" max="4358" width="11.44140625" style="67"/>
    <col min="4359" max="4359" width="13.6640625" style="67" customWidth="1"/>
    <col min="4360" max="4608" width="11.44140625" style="67"/>
    <col min="4609" max="4609" width="2.44140625" style="67" customWidth="1"/>
    <col min="4610" max="4610" width="4.33203125" style="67" customWidth="1"/>
    <col min="4611" max="4611" width="3.6640625" style="67" customWidth="1"/>
    <col min="4612" max="4612" width="46.33203125" style="67" customWidth="1"/>
    <col min="4613" max="4614" width="11.44140625" style="67"/>
    <col min="4615" max="4615" width="13.6640625" style="67" customWidth="1"/>
    <col min="4616" max="4864" width="11.44140625" style="67"/>
    <col min="4865" max="4865" width="2.44140625" style="67" customWidth="1"/>
    <col min="4866" max="4866" width="4.33203125" style="67" customWidth="1"/>
    <col min="4867" max="4867" width="3.6640625" style="67" customWidth="1"/>
    <col min="4868" max="4868" width="46.33203125" style="67" customWidth="1"/>
    <col min="4869" max="4870" width="11.44140625" style="67"/>
    <col min="4871" max="4871" width="13.6640625" style="67" customWidth="1"/>
    <col min="4872" max="5120" width="11.44140625" style="67"/>
    <col min="5121" max="5121" width="2.44140625" style="67" customWidth="1"/>
    <col min="5122" max="5122" width="4.33203125" style="67" customWidth="1"/>
    <col min="5123" max="5123" width="3.6640625" style="67" customWidth="1"/>
    <col min="5124" max="5124" width="46.33203125" style="67" customWidth="1"/>
    <col min="5125" max="5126" width="11.44140625" style="67"/>
    <col min="5127" max="5127" width="13.6640625" style="67" customWidth="1"/>
    <col min="5128" max="5376" width="11.44140625" style="67"/>
    <col min="5377" max="5377" width="2.44140625" style="67" customWidth="1"/>
    <col min="5378" max="5378" width="4.33203125" style="67" customWidth="1"/>
    <col min="5379" max="5379" width="3.6640625" style="67" customWidth="1"/>
    <col min="5380" max="5380" width="46.33203125" style="67" customWidth="1"/>
    <col min="5381" max="5382" width="11.44140625" style="67"/>
    <col min="5383" max="5383" width="13.6640625" style="67" customWidth="1"/>
    <col min="5384" max="5632" width="11.44140625" style="67"/>
    <col min="5633" max="5633" width="2.44140625" style="67" customWidth="1"/>
    <col min="5634" max="5634" width="4.33203125" style="67" customWidth="1"/>
    <col min="5635" max="5635" width="3.6640625" style="67" customWidth="1"/>
    <col min="5636" max="5636" width="46.33203125" style="67" customWidth="1"/>
    <col min="5637" max="5638" width="11.44140625" style="67"/>
    <col min="5639" max="5639" width="13.6640625" style="67" customWidth="1"/>
    <col min="5640" max="5888" width="11.44140625" style="67"/>
    <col min="5889" max="5889" width="2.44140625" style="67" customWidth="1"/>
    <col min="5890" max="5890" width="4.33203125" style="67" customWidth="1"/>
    <col min="5891" max="5891" width="3.6640625" style="67" customWidth="1"/>
    <col min="5892" max="5892" width="46.33203125" style="67" customWidth="1"/>
    <col min="5893" max="5894" width="11.44140625" style="67"/>
    <col min="5895" max="5895" width="13.6640625" style="67" customWidth="1"/>
    <col min="5896" max="6144" width="11.44140625" style="67"/>
    <col min="6145" max="6145" width="2.44140625" style="67" customWidth="1"/>
    <col min="6146" max="6146" width="4.33203125" style="67" customWidth="1"/>
    <col min="6147" max="6147" width="3.6640625" style="67" customWidth="1"/>
    <col min="6148" max="6148" width="46.33203125" style="67" customWidth="1"/>
    <col min="6149" max="6150" width="11.44140625" style="67"/>
    <col min="6151" max="6151" width="13.6640625" style="67" customWidth="1"/>
    <col min="6152" max="6400" width="11.44140625" style="67"/>
    <col min="6401" max="6401" width="2.44140625" style="67" customWidth="1"/>
    <col min="6402" max="6402" width="4.33203125" style="67" customWidth="1"/>
    <col min="6403" max="6403" width="3.6640625" style="67" customWidth="1"/>
    <col min="6404" max="6404" width="46.33203125" style="67" customWidth="1"/>
    <col min="6405" max="6406" width="11.44140625" style="67"/>
    <col min="6407" max="6407" width="13.6640625" style="67" customWidth="1"/>
    <col min="6408" max="6656" width="11.44140625" style="67"/>
    <col min="6657" max="6657" width="2.44140625" style="67" customWidth="1"/>
    <col min="6658" max="6658" width="4.33203125" style="67" customWidth="1"/>
    <col min="6659" max="6659" width="3.6640625" style="67" customWidth="1"/>
    <col min="6660" max="6660" width="46.33203125" style="67" customWidth="1"/>
    <col min="6661" max="6662" width="11.44140625" style="67"/>
    <col min="6663" max="6663" width="13.6640625" style="67" customWidth="1"/>
    <col min="6664" max="6912" width="11.44140625" style="67"/>
    <col min="6913" max="6913" width="2.44140625" style="67" customWidth="1"/>
    <col min="6914" max="6914" width="4.33203125" style="67" customWidth="1"/>
    <col min="6915" max="6915" width="3.6640625" style="67" customWidth="1"/>
    <col min="6916" max="6916" width="46.33203125" style="67" customWidth="1"/>
    <col min="6917" max="6918" width="11.44140625" style="67"/>
    <col min="6919" max="6919" width="13.6640625" style="67" customWidth="1"/>
    <col min="6920" max="7168" width="11.44140625" style="67"/>
    <col min="7169" max="7169" width="2.44140625" style="67" customWidth="1"/>
    <col min="7170" max="7170" width="4.33203125" style="67" customWidth="1"/>
    <col min="7171" max="7171" width="3.6640625" style="67" customWidth="1"/>
    <col min="7172" max="7172" width="46.33203125" style="67" customWidth="1"/>
    <col min="7173" max="7174" width="11.44140625" style="67"/>
    <col min="7175" max="7175" width="13.6640625" style="67" customWidth="1"/>
    <col min="7176" max="7424" width="11.44140625" style="67"/>
    <col min="7425" max="7425" width="2.44140625" style="67" customWidth="1"/>
    <col min="7426" max="7426" width="4.33203125" style="67" customWidth="1"/>
    <col min="7427" max="7427" width="3.6640625" style="67" customWidth="1"/>
    <col min="7428" max="7428" width="46.33203125" style="67" customWidth="1"/>
    <col min="7429" max="7430" width="11.44140625" style="67"/>
    <col min="7431" max="7431" width="13.6640625" style="67" customWidth="1"/>
    <col min="7432" max="7680" width="11.44140625" style="67"/>
    <col min="7681" max="7681" width="2.44140625" style="67" customWidth="1"/>
    <col min="7682" max="7682" width="4.33203125" style="67" customWidth="1"/>
    <col min="7683" max="7683" width="3.6640625" style="67" customWidth="1"/>
    <col min="7684" max="7684" width="46.33203125" style="67" customWidth="1"/>
    <col min="7685" max="7686" width="11.44140625" style="67"/>
    <col min="7687" max="7687" width="13.6640625" style="67" customWidth="1"/>
    <col min="7688" max="7936" width="11.44140625" style="67"/>
    <col min="7937" max="7937" width="2.44140625" style="67" customWidth="1"/>
    <col min="7938" max="7938" width="4.33203125" style="67" customWidth="1"/>
    <col min="7939" max="7939" width="3.6640625" style="67" customWidth="1"/>
    <col min="7940" max="7940" width="46.33203125" style="67" customWidth="1"/>
    <col min="7941" max="7942" width="11.44140625" style="67"/>
    <col min="7943" max="7943" width="13.6640625" style="67" customWidth="1"/>
    <col min="7944" max="8192" width="11.44140625" style="67"/>
    <col min="8193" max="8193" width="2.44140625" style="67" customWidth="1"/>
    <col min="8194" max="8194" width="4.33203125" style="67" customWidth="1"/>
    <col min="8195" max="8195" width="3.6640625" style="67" customWidth="1"/>
    <col min="8196" max="8196" width="46.33203125" style="67" customWidth="1"/>
    <col min="8197" max="8198" width="11.44140625" style="67"/>
    <col min="8199" max="8199" width="13.6640625" style="67" customWidth="1"/>
    <col min="8200" max="8448" width="11.44140625" style="67"/>
    <col min="8449" max="8449" width="2.44140625" style="67" customWidth="1"/>
    <col min="8450" max="8450" width="4.33203125" style="67" customWidth="1"/>
    <col min="8451" max="8451" width="3.6640625" style="67" customWidth="1"/>
    <col min="8452" max="8452" width="46.33203125" style="67" customWidth="1"/>
    <col min="8453" max="8454" width="11.44140625" style="67"/>
    <col min="8455" max="8455" width="13.6640625" style="67" customWidth="1"/>
    <col min="8456" max="8704" width="11.44140625" style="67"/>
    <col min="8705" max="8705" width="2.44140625" style="67" customWidth="1"/>
    <col min="8706" max="8706" width="4.33203125" style="67" customWidth="1"/>
    <col min="8707" max="8707" width="3.6640625" style="67" customWidth="1"/>
    <col min="8708" max="8708" width="46.33203125" style="67" customWidth="1"/>
    <col min="8709" max="8710" width="11.44140625" style="67"/>
    <col min="8711" max="8711" width="13.6640625" style="67" customWidth="1"/>
    <col min="8712" max="8960" width="11.44140625" style="67"/>
    <col min="8961" max="8961" width="2.44140625" style="67" customWidth="1"/>
    <col min="8962" max="8962" width="4.33203125" style="67" customWidth="1"/>
    <col min="8963" max="8963" width="3.6640625" style="67" customWidth="1"/>
    <col min="8964" max="8964" width="46.33203125" style="67" customWidth="1"/>
    <col min="8965" max="8966" width="11.44140625" style="67"/>
    <col min="8967" max="8967" width="13.6640625" style="67" customWidth="1"/>
    <col min="8968" max="9216" width="11.44140625" style="67"/>
    <col min="9217" max="9217" width="2.44140625" style="67" customWidth="1"/>
    <col min="9218" max="9218" width="4.33203125" style="67" customWidth="1"/>
    <col min="9219" max="9219" width="3.6640625" style="67" customWidth="1"/>
    <col min="9220" max="9220" width="46.33203125" style="67" customWidth="1"/>
    <col min="9221" max="9222" width="11.44140625" style="67"/>
    <col min="9223" max="9223" width="13.6640625" style="67" customWidth="1"/>
    <col min="9224" max="9472" width="11.44140625" style="67"/>
    <col min="9473" max="9473" width="2.44140625" style="67" customWidth="1"/>
    <col min="9474" max="9474" width="4.33203125" style="67" customWidth="1"/>
    <col min="9475" max="9475" width="3.6640625" style="67" customWidth="1"/>
    <col min="9476" max="9476" width="46.33203125" style="67" customWidth="1"/>
    <col min="9477" max="9478" width="11.44140625" style="67"/>
    <col min="9479" max="9479" width="13.6640625" style="67" customWidth="1"/>
    <col min="9480" max="9728" width="11.44140625" style="67"/>
    <col min="9729" max="9729" width="2.44140625" style="67" customWidth="1"/>
    <col min="9730" max="9730" width="4.33203125" style="67" customWidth="1"/>
    <col min="9731" max="9731" width="3.6640625" style="67" customWidth="1"/>
    <col min="9732" max="9732" width="46.33203125" style="67" customWidth="1"/>
    <col min="9733" max="9734" width="11.44140625" style="67"/>
    <col min="9735" max="9735" width="13.6640625" style="67" customWidth="1"/>
    <col min="9736" max="9984" width="11.44140625" style="67"/>
    <col min="9985" max="9985" width="2.44140625" style="67" customWidth="1"/>
    <col min="9986" max="9986" width="4.33203125" style="67" customWidth="1"/>
    <col min="9987" max="9987" width="3.6640625" style="67" customWidth="1"/>
    <col min="9988" max="9988" width="46.33203125" style="67" customWidth="1"/>
    <col min="9989" max="9990" width="11.44140625" style="67"/>
    <col min="9991" max="9991" width="13.6640625" style="67" customWidth="1"/>
    <col min="9992" max="10240" width="11.44140625" style="67"/>
    <col min="10241" max="10241" width="2.44140625" style="67" customWidth="1"/>
    <col min="10242" max="10242" width="4.33203125" style="67" customWidth="1"/>
    <col min="10243" max="10243" width="3.6640625" style="67" customWidth="1"/>
    <col min="10244" max="10244" width="46.33203125" style="67" customWidth="1"/>
    <col min="10245" max="10246" width="11.44140625" style="67"/>
    <col min="10247" max="10247" width="13.6640625" style="67" customWidth="1"/>
    <col min="10248" max="10496" width="11.44140625" style="67"/>
    <col min="10497" max="10497" width="2.44140625" style="67" customWidth="1"/>
    <col min="10498" max="10498" width="4.33203125" style="67" customWidth="1"/>
    <col min="10499" max="10499" width="3.6640625" style="67" customWidth="1"/>
    <col min="10500" max="10500" width="46.33203125" style="67" customWidth="1"/>
    <col min="10501" max="10502" width="11.44140625" style="67"/>
    <col min="10503" max="10503" width="13.6640625" style="67" customWidth="1"/>
    <col min="10504" max="10752" width="11.44140625" style="67"/>
    <col min="10753" max="10753" width="2.44140625" style="67" customWidth="1"/>
    <col min="10754" max="10754" width="4.33203125" style="67" customWidth="1"/>
    <col min="10755" max="10755" width="3.6640625" style="67" customWidth="1"/>
    <col min="10756" max="10756" width="46.33203125" style="67" customWidth="1"/>
    <col min="10757" max="10758" width="11.44140625" style="67"/>
    <col min="10759" max="10759" width="13.6640625" style="67" customWidth="1"/>
    <col min="10760" max="11008" width="11.44140625" style="67"/>
    <col min="11009" max="11009" width="2.44140625" style="67" customWidth="1"/>
    <col min="11010" max="11010" width="4.33203125" style="67" customWidth="1"/>
    <col min="11011" max="11011" width="3.6640625" style="67" customWidth="1"/>
    <col min="11012" max="11012" width="46.33203125" style="67" customWidth="1"/>
    <col min="11013" max="11014" width="11.44140625" style="67"/>
    <col min="11015" max="11015" width="13.6640625" style="67" customWidth="1"/>
    <col min="11016" max="11264" width="11.44140625" style="67"/>
    <col min="11265" max="11265" width="2.44140625" style="67" customWidth="1"/>
    <col min="11266" max="11266" width="4.33203125" style="67" customWidth="1"/>
    <col min="11267" max="11267" width="3.6640625" style="67" customWidth="1"/>
    <col min="11268" max="11268" width="46.33203125" style="67" customWidth="1"/>
    <col min="11269" max="11270" width="11.44140625" style="67"/>
    <col min="11271" max="11271" width="13.6640625" style="67" customWidth="1"/>
    <col min="11272" max="11520" width="11.44140625" style="67"/>
    <col min="11521" max="11521" width="2.44140625" style="67" customWidth="1"/>
    <col min="11522" max="11522" width="4.33203125" style="67" customWidth="1"/>
    <col min="11523" max="11523" width="3.6640625" style="67" customWidth="1"/>
    <col min="11524" max="11524" width="46.33203125" style="67" customWidth="1"/>
    <col min="11525" max="11526" width="11.44140625" style="67"/>
    <col min="11527" max="11527" width="13.6640625" style="67" customWidth="1"/>
    <col min="11528" max="11776" width="11.44140625" style="67"/>
    <col min="11777" max="11777" width="2.44140625" style="67" customWidth="1"/>
    <col min="11778" max="11778" width="4.33203125" style="67" customWidth="1"/>
    <col min="11779" max="11779" width="3.6640625" style="67" customWidth="1"/>
    <col min="11780" max="11780" width="46.33203125" style="67" customWidth="1"/>
    <col min="11781" max="11782" width="11.44140625" style="67"/>
    <col min="11783" max="11783" width="13.6640625" style="67" customWidth="1"/>
    <col min="11784" max="12032" width="11.44140625" style="67"/>
    <col min="12033" max="12033" width="2.44140625" style="67" customWidth="1"/>
    <col min="12034" max="12034" width="4.33203125" style="67" customWidth="1"/>
    <col min="12035" max="12035" width="3.6640625" style="67" customWidth="1"/>
    <col min="12036" max="12036" width="46.33203125" style="67" customWidth="1"/>
    <col min="12037" max="12038" width="11.44140625" style="67"/>
    <col min="12039" max="12039" width="13.6640625" style="67" customWidth="1"/>
    <col min="12040" max="12288" width="11.44140625" style="67"/>
    <col min="12289" max="12289" width="2.44140625" style="67" customWidth="1"/>
    <col min="12290" max="12290" width="4.33203125" style="67" customWidth="1"/>
    <col min="12291" max="12291" width="3.6640625" style="67" customWidth="1"/>
    <col min="12292" max="12292" width="46.33203125" style="67" customWidth="1"/>
    <col min="12293" max="12294" width="11.44140625" style="67"/>
    <col min="12295" max="12295" width="13.6640625" style="67" customWidth="1"/>
    <col min="12296" max="12544" width="11.44140625" style="67"/>
    <col min="12545" max="12545" width="2.44140625" style="67" customWidth="1"/>
    <col min="12546" max="12546" width="4.33203125" style="67" customWidth="1"/>
    <col min="12547" max="12547" width="3.6640625" style="67" customWidth="1"/>
    <col min="12548" max="12548" width="46.33203125" style="67" customWidth="1"/>
    <col min="12549" max="12550" width="11.44140625" style="67"/>
    <col min="12551" max="12551" width="13.6640625" style="67" customWidth="1"/>
    <col min="12552" max="12800" width="11.44140625" style="67"/>
    <col min="12801" max="12801" width="2.44140625" style="67" customWidth="1"/>
    <col min="12802" max="12802" width="4.33203125" style="67" customWidth="1"/>
    <col min="12803" max="12803" width="3.6640625" style="67" customWidth="1"/>
    <col min="12804" max="12804" width="46.33203125" style="67" customWidth="1"/>
    <col min="12805" max="12806" width="11.44140625" style="67"/>
    <col min="12807" max="12807" width="13.6640625" style="67" customWidth="1"/>
    <col min="12808" max="13056" width="11.44140625" style="67"/>
    <col min="13057" max="13057" width="2.44140625" style="67" customWidth="1"/>
    <col min="13058" max="13058" width="4.33203125" style="67" customWidth="1"/>
    <col min="13059" max="13059" width="3.6640625" style="67" customWidth="1"/>
    <col min="13060" max="13060" width="46.33203125" style="67" customWidth="1"/>
    <col min="13061" max="13062" width="11.44140625" style="67"/>
    <col min="13063" max="13063" width="13.6640625" style="67" customWidth="1"/>
    <col min="13064" max="13312" width="11.44140625" style="67"/>
    <col min="13313" max="13313" width="2.44140625" style="67" customWidth="1"/>
    <col min="13314" max="13314" width="4.33203125" style="67" customWidth="1"/>
    <col min="13315" max="13315" width="3.6640625" style="67" customWidth="1"/>
    <col min="13316" max="13316" width="46.33203125" style="67" customWidth="1"/>
    <col min="13317" max="13318" width="11.44140625" style="67"/>
    <col min="13319" max="13319" width="13.6640625" style="67" customWidth="1"/>
    <col min="13320" max="13568" width="11.44140625" style="67"/>
    <col min="13569" max="13569" width="2.44140625" style="67" customWidth="1"/>
    <col min="13570" max="13570" width="4.33203125" style="67" customWidth="1"/>
    <col min="13571" max="13571" width="3.6640625" style="67" customWidth="1"/>
    <col min="13572" max="13572" width="46.33203125" style="67" customWidth="1"/>
    <col min="13573" max="13574" width="11.44140625" style="67"/>
    <col min="13575" max="13575" width="13.6640625" style="67" customWidth="1"/>
    <col min="13576" max="13824" width="11.44140625" style="67"/>
    <col min="13825" max="13825" width="2.44140625" style="67" customWidth="1"/>
    <col min="13826" max="13826" width="4.33203125" style="67" customWidth="1"/>
    <col min="13827" max="13827" width="3.6640625" style="67" customWidth="1"/>
    <col min="13828" max="13828" width="46.33203125" style="67" customWidth="1"/>
    <col min="13829" max="13830" width="11.44140625" style="67"/>
    <col min="13831" max="13831" width="13.6640625" style="67" customWidth="1"/>
    <col min="13832" max="14080" width="11.44140625" style="67"/>
    <col min="14081" max="14081" width="2.44140625" style="67" customWidth="1"/>
    <col min="14082" max="14082" width="4.33203125" style="67" customWidth="1"/>
    <col min="14083" max="14083" width="3.6640625" style="67" customWidth="1"/>
    <col min="14084" max="14084" width="46.33203125" style="67" customWidth="1"/>
    <col min="14085" max="14086" width="11.44140625" style="67"/>
    <col min="14087" max="14087" width="13.6640625" style="67" customWidth="1"/>
    <col min="14088" max="14336" width="11.44140625" style="67"/>
    <col min="14337" max="14337" width="2.44140625" style="67" customWidth="1"/>
    <col min="14338" max="14338" width="4.33203125" style="67" customWidth="1"/>
    <col min="14339" max="14339" width="3.6640625" style="67" customWidth="1"/>
    <col min="14340" max="14340" width="46.33203125" style="67" customWidth="1"/>
    <col min="14341" max="14342" width="11.44140625" style="67"/>
    <col min="14343" max="14343" width="13.6640625" style="67" customWidth="1"/>
    <col min="14344" max="14592" width="11.44140625" style="67"/>
    <col min="14593" max="14593" width="2.44140625" style="67" customWidth="1"/>
    <col min="14594" max="14594" width="4.33203125" style="67" customWidth="1"/>
    <col min="14595" max="14595" width="3.6640625" style="67" customWidth="1"/>
    <col min="14596" max="14596" width="46.33203125" style="67" customWidth="1"/>
    <col min="14597" max="14598" width="11.44140625" style="67"/>
    <col min="14599" max="14599" width="13.6640625" style="67" customWidth="1"/>
    <col min="14600" max="14848" width="11.44140625" style="67"/>
    <col min="14849" max="14849" width="2.44140625" style="67" customWidth="1"/>
    <col min="14850" max="14850" width="4.33203125" style="67" customWidth="1"/>
    <col min="14851" max="14851" width="3.6640625" style="67" customWidth="1"/>
    <col min="14852" max="14852" width="46.33203125" style="67" customWidth="1"/>
    <col min="14853" max="14854" width="11.44140625" style="67"/>
    <col min="14855" max="14855" width="13.6640625" style="67" customWidth="1"/>
    <col min="14856" max="15104" width="11.44140625" style="67"/>
    <col min="15105" max="15105" width="2.44140625" style="67" customWidth="1"/>
    <col min="15106" max="15106" width="4.33203125" style="67" customWidth="1"/>
    <col min="15107" max="15107" width="3.6640625" style="67" customWidth="1"/>
    <col min="15108" max="15108" width="46.33203125" style="67" customWidth="1"/>
    <col min="15109" max="15110" width="11.44140625" style="67"/>
    <col min="15111" max="15111" width="13.6640625" style="67" customWidth="1"/>
    <col min="15112" max="15360" width="11.44140625" style="67"/>
    <col min="15361" max="15361" width="2.44140625" style="67" customWidth="1"/>
    <col min="15362" max="15362" width="4.33203125" style="67" customWidth="1"/>
    <col min="15363" max="15363" width="3.6640625" style="67" customWidth="1"/>
    <col min="15364" max="15364" width="46.33203125" style="67" customWidth="1"/>
    <col min="15365" max="15366" width="11.44140625" style="67"/>
    <col min="15367" max="15367" width="13.6640625" style="67" customWidth="1"/>
    <col min="15368" max="15616" width="11.44140625" style="67"/>
    <col min="15617" max="15617" width="2.44140625" style="67" customWidth="1"/>
    <col min="15618" max="15618" width="4.33203125" style="67" customWidth="1"/>
    <col min="15619" max="15619" width="3.6640625" style="67" customWidth="1"/>
    <col min="15620" max="15620" width="46.33203125" style="67" customWidth="1"/>
    <col min="15621" max="15622" width="11.44140625" style="67"/>
    <col min="15623" max="15623" width="13.6640625" style="67" customWidth="1"/>
    <col min="15624" max="15872" width="11.44140625" style="67"/>
    <col min="15873" max="15873" width="2.44140625" style="67" customWidth="1"/>
    <col min="15874" max="15874" width="4.33203125" style="67" customWidth="1"/>
    <col min="15875" max="15875" width="3.6640625" style="67" customWidth="1"/>
    <col min="15876" max="15876" width="46.33203125" style="67" customWidth="1"/>
    <col min="15877" max="15878" width="11.44140625" style="67"/>
    <col min="15879" max="15879" width="13.6640625" style="67" customWidth="1"/>
    <col min="15880" max="16128" width="11.44140625" style="67"/>
    <col min="16129" max="16129" width="2.44140625" style="67" customWidth="1"/>
    <col min="16130" max="16130" width="4.33203125" style="67" customWidth="1"/>
    <col min="16131" max="16131" width="3.6640625" style="67" customWidth="1"/>
    <col min="16132" max="16132" width="46.33203125" style="67" customWidth="1"/>
    <col min="16133" max="16134" width="11.44140625" style="67"/>
    <col min="16135" max="16135" width="13.6640625" style="67" customWidth="1"/>
    <col min="16136" max="16384" width="11.44140625" style="67"/>
  </cols>
  <sheetData>
    <row r="1" spans="2:7" ht="13.8" thickBot="1"/>
    <row r="2" spans="2:7">
      <c r="B2" s="68"/>
      <c r="C2" s="69"/>
      <c r="D2" s="69"/>
      <c r="E2" s="69"/>
      <c r="F2" s="69"/>
      <c r="G2" s="70"/>
    </row>
    <row r="3" spans="2:7">
      <c r="B3" s="71"/>
      <c r="C3" s="72"/>
      <c r="D3" s="72"/>
      <c r="E3" s="72"/>
      <c r="F3" s="72"/>
      <c r="G3" s="73"/>
    </row>
    <row r="4" spans="2:7" ht="16.5" customHeight="1">
      <c r="B4" s="74"/>
      <c r="C4" s="75"/>
      <c r="D4" s="72"/>
      <c r="E4" s="72"/>
      <c r="F4" s="72"/>
      <c r="G4" s="73"/>
    </row>
    <row r="5" spans="2:7" ht="37.200000000000003">
      <c r="B5" s="76"/>
      <c r="C5" s="77" t="s">
        <v>66</v>
      </c>
      <c r="E5" s="72"/>
      <c r="F5" s="72"/>
      <c r="G5" s="73"/>
    </row>
    <row r="6" spans="2:7">
      <c r="B6" s="76"/>
      <c r="C6" s="78"/>
      <c r="D6" s="78"/>
      <c r="E6" s="72"/>
      <c r="F6" s="72"/>
      <c r="G6" s="73"/>
    </row>
    <row r="7" spans="2:7" ht="21">
      <c r="B7" s="79"/>
      <c r="C7" s="80" t="s">
        <v>124</v>
      </c>
      <c r="E7" s="81"/>
      <c r="F7" s="82"/>
      <c r="G7" s="73"/>
    </row>
    <row r="8" spans="2:7" ht="16.8">
      <c r="B8" s="83"/>
      <c r="C8" s="84"/>
      <c r="D8" s="84"/>
      <c r="E8" s="85"/>
      <c r="F8" s="86" t="s">
        <v>125</v>
      </c>
      <c r="G8" s="87"/>
    </row>
    <row r="9" spans="2:7" ht="16.8">
      <c r="B9" s="83"/>
      <c r="C9" s="88" t="s">
        <v>126</v>
      </c>
      <c r="D9" s="84"/>
      <c r="E9" s="85"/>
      <c r="F9" s="89"/>
      <c r="G9" s="87"/>
    </row>
    <row r="10" spans="2:7" ht="16.8">
      <c r="B10" s="83"/>
      <c r="C10" s="90"/>
      <c r="D10" s="84"/>
      <c r="E10" s="85"/>
      <c r="F10" s="89"/>
      <c r="G10" s="87"/>
    </row>
    <row r="11" spans="2:7" ht="16.8">
      <c r="B11" s="91"/>
      <c r="C11" s="84"/>
      <c r="D11" s="84" t="s">
        <v>129</v>
      </c>
      <c r="E11" s="85"/>
      <c r="F11" s="96" t="s">
        <v>127</v>
      </c>
      <c r="G11" s="87"/>
    </row>
    <row r="12" spans="2:7" ht="16.8">
      <c r="B12" s="91"/>
      <c r="C12" s="84"/>
      <c r="D12" s="84"/>
      <c r="E12" s="85"/>
      <c r="F12" s="96"/>
      <c r="G12" s="87"/>
    </row>
    <row r="13" spans="2:7" ht="16.8">
      <c r="B13" s="91"/>
      <c r="C13" s="84"/>
      <c r="D13" s="84" t="s">
        <v>130</v>
      </c>
      <c r="E13" s="85"/>
      <c r="F13" s="96" t="s">
        <v>128</v>
      </c>
      <c r="G13" s="87"/>
    </row>
    <row r="14" spans="2:7" ht="16.8">
      <c r="B14" s="91"/>
      <c r="C14" s="84"/>
      <c r="D14" s="84"/>
      <c r="E14" s="85"/>
      <c r="F14" s="96"/>
      <c r="G14" s="87"/>
    </row>
    <row r="15" spans="2:7" ht="16.8">
      <c r="B15" s="91"/>
      <c r="C15" s="84"/>
      <c r="D15" s="84" t="s">
        <v>15</v>
      </c>
      <c r="E15" s="85"/>
      <c r="F15" s="96" t="s">
        <v>128</v>
      </c>
      <c r="G15" s="87"/>
    </row>
    <row r="16" spans="2:7">
      <c r="B16" s="71"/>
      <c r="C16" s="72"/>
      <c r="D16" s="72"/>
      <c r="E16" s="72"/>
      <c r="F16" s="72"/>
      <c r="G16" s="73"/>
    </row>
    <row r="17" spans="2:7" ht="13.8" thickBot="1">
      <c r="B17" s="92"/>
      <c r="C17" s="93"/>
      <c r="D17" s="93"/>
      <c r="E17" s="93"/>
      <c r="F17" s="93"/>
      <c r="G17" s="94"/>
    </row>
  </sheetData>
  <hyperlinks>
    <hyperlink ref="F11" location="'Retencion realizada'!F2" display="1-2"/>
    <hyperlink ref="F15" location="'Limite Credito Tributario'!H3" display="4-2"/>
    <hyperlink ref="F13" location="'Limite Credito Tributario'!H3" display="4-2"/>
  </hyperlink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zoomScale="90" zoomScaleNormal="90" workbookViewId="0">
      <selection activeCell="D17" sqref="D17"/>
    </sheetView>
  </sheetViews>
  <sheetFormatPr baseColWidth="10" defaultColWidth="11.44140625" defaultRowHeight="13.2"/>
  <cols>
    <col min="1" max="1" width="2.6640625" style="32" bestFit="1" customWidth="1"/>
    <col min="2" max="2" width="39.5546875" style="32" customWidth="1"/>
    <col min="3" max="3" width="17.109375" style="33" customWidth="1"/>
    <col min="4" max="4" width="22.44140625" style="49" customWidth="1"/>
    <col min="5" max="5" width="5" style="34" bestFit="1" customWidth="1"/>
    <col min="6" max="6" width="17.109375" style="32" customWidth="1"/>
    <col min="7" max="7" width="24.33203125" style="119" bestFit="1" customWidth="1"/>
    <col min="8" max="8" width="11.44140625" style="120" hidden="1" customWidth="1"/>
    <col min="9" max="14" width="11.44140625" style="119" hidden="1" customWidth="1"/>
    <col min="15" max="15" width="0" style="119" hidden="1" customWidth="1"/>
    <col min="16" max="16" width="15.77734375" style="119" bestFit="1" customWidth="1"/>
    <col min="17" max="17" width="4.6640625" style="119" bestFit="1" customWidth="1"/>
    <col min="18" max="16384" width="11.44140625" style="32"/>
  </cols>
  <sheetData>
    <row r="1" spans="1:20" ht="15.6">
      <c r="B1" s="98" t="s">
        <v>66</v>
      </c>
    </row>
    <row r="2" spans="1:20" ht="15.6">
      <c r="B2" s="98" t="s">
        <v>47</v>
      </c>
      <c r="F2" s="97" t="s">
        <v>124</v>
      </c>
      <c r="J2" s="123" t="s">
        <v>70</v>
      </c>
      <c r="K2" s="123" t="s">
        <v>86</v>
      </c>
      <c r="L2" s="123" t="s">
        <v>87</v>
      </c>
      <c r="M2" s="123" t="s">
        <v>113</v>
      </c>
    </row>
    <row r="3" spans="1:20">
      <c r="J3" s="119" t="s">
        <v>77</v>
      </c>
      <c r="K3" s="119" t="s">
        <v>90</v>
      </c>
      <c r="L3" s="119" t="s">
        <v>85</v>
      </c>
      <c r="M3" s="120">
        <v>0.22</v>
      </c>
    </row>
    <row r="4" spans="1:20">
      <c r="K4" s="119" t="s">
        <v>81</v>
      </c>
      <c r="L4" s="119" t="s">
        <v>82</v>
      </c>
      <c r="M4" s="120">
        <v>0.25</v>
      </c>
    </row>
    <row r="5" spans="1:20">
      <c r="B5" s="32" t="s">
        <v>24</v>
      </c>
      <c r="D5" s="51">
        <v>594411.05000000005</v>
      </c>
      <c r="G5" s="121"/>
      <c r="K5" s="119" t="s">
        <v>84</v>
      </c>
      <c r="L5" s="119" t="s">
        <v>88</v>
      </c>
    </row>
    <row r="6" spans="1:20">
      <c r="A6" s="32" t="s">
        <v>40</v>
      </c>
      <c r="B6" s="32" t="s">
        <v>25</v>
      </c>
      <c r="D6" s="50">
        <f>+D5*0.15</f>
        <v>89161.657500000001</v>
      </c>
      <c r="H6" s="122"/>
      <c r="I6" s="122"/>
      <c r="J6" s="119" t="s">
        <v>78</v>
      </c>
      <c r="K6" s="119" t="s">
        <v>85</v>
      </c>
      <c r="P6" s="123" t="s">
        <v>137</v>
      </c>
      <c r="R6" s="129">
        <f>+D5-D6-D17</f>
        <v>391640.62195000006</v>
      </c>
      <c r="S6" s="129">
        <f>+IF(D19&gt;D17,D19,D17)</f>
        <v>113608.77055000002</v>
      </c>
    </row>
    <row r="7" spans="1:20">
      <c r="B7" s="32" t="s">
        <v>4</v>
      </c>
      <c r="D7" s="50">
        <f>+D5-D6</f>
        <v>505249.39250000007</v>
      </c>
      <c r="H7" s="122"/>
      <c r="I7" s="122"/>
      <c r="K7" s="119" t="s">
        <v>82</v>
      </c>
      <c r="P7" s="123" t="s">
        <v>136</v>
      </c>
      <c r="R7" s="129">
        <f>+R6*C21</f>
        <v>39164.062195000006</v>
      </c>
      <c r="S7" s="129">
        <f>+S6*C21</f>
        <v>11360.877055000003</v>
      </c>
    </row>
    <row r="8" spans="1:20">
      <c r="A8" s="32" t="s">
        <v>57</v>
      </c>
      <c r="B8" s="32" t="s">
        <v>58</v>
      </c>
      <c r="D8" s="51">
        <v>11154.11</v>
      </c>
      <c r="H8" s="122"/>
      <c r="I8" s="122"/>
      <c r="P8" s="123" t="s">
        <v>138</v>
      </c>
      <c r="R8" s="129">
        <f>+R6-R7</f>
        <v>352476.55975500005</v>
      </c>
      <c r="S8" s="129">
        <f>+S6*0.9</f>
        <v>102247.89349500001</v>
      </c>
    </row>
    <row r="9" spans="1:20">
      <c r="A9" s="32" t="s">
        <v>40</v>
      </c>
      <c r="B9" s="32" t="s">
        <v>59</v>
      </c>
      <c r="D9" s="51">
        <v>0</v>
      </c>
      <c r="P9" s="123"/>
    </row>
    <row r="10" spans="1:20" s="36" customFormat="1" ht="13.8" thickBot="1">
      <c r="B10" s="36" t="s">
        <v>60</v>
      </c>
      <c r="C10" s="37"/>
      <c r="D10" s="52">
        <f>+D7+D8-D9</f>
        <v>516403.50250000006</v>
      </c>
      <c r="E10" s="38"/>
      <c r="G10" s="123"/>
      <c r="H10" s="124"/>
      <c r="I10" s="123"/>
      <c r="J10" s="123"/>
      <c r="K10" s="123"/>
      <c r="L10" s="123"/>
      <c r="M10" s="123"/>
      <c r="N10" s="123"/>
      <c r="O10" s="123"/>
      <c r="P10" s="123"/>
      <c r="Q10" s="119"/>
      <c r="R10" s="129"/>
      <c r="S10" s="32"/>
    </row>
    <row r="11" spans="1:20" ht="13.8" thickTop="1">
      <c r="D11" s="50"/>
      <c r="P11" s="123"/>
      <c r="Q11" s="123"/>
      <c r="R11" s="36"/>
      <c r="S11" s="36"/>
    </row>
    <row r="12" spans="1:20">
      <c r="B12" s="32" t="s">
        <v>60</v>
      </c>
      <c r="D12" s="50">
        <f>+D10-D13</f>
        <v>516403.50250000006</v>
      </c>
      <c r="H12" s="120" t="s">
        <v>91</v>
      </c>
      <c r="I12" s="119" t="s">
        <v>85</v>
      </c>
      <c r="J12" s="119" t="s">
        <v>92</v>
      </c>
      <c r="P12" s="123"/>
      <c r="R12" s="36"/>
      <c r="S12" s="36"/>
      <c r="T12" s="36"/>
    </row>
    <row r="13" spans="1:20">
      <c r="B13" s="32" t="s">
        <v>61</v>
      </c>
      <c r="D13" s="51">
        <v>0</v>
      </c>
      <c r="H13" s="120" t="s">
        <v>91</v>
      </c>
      <c r="I13" s="119" t="s">
        <v>82</v>
      </c>
      <c r="J13" s="119" t="s">
        <v>92</v>
      </c>
      <c r="P13" s="123"/>
      <c r="R13" s="36"/>
      <c r="S13" s="36"/>
      <c r="T13" s="36"/>
    </row>
    <row r="14" spans="1:20">
      <c r="D14" s="50"/>
      <c r="H14" s="120" t="s">
        <v>91</v>
      </c>
      <c r="I14" s="119" t="s">
        <v>88</v>
      </c>
      <c r="J14" s="119" t="s">
        <v>92</v>
      </c>
      <c r="P14" s="123"/>
      <c r="R14" s="36"/>
      <c r="S14" s="36"/>
      <c r="T14" s="36"/>
    </row>
    <row r="15" spans="1:20">
      <c r="A15" s="32" t="s">
        <v>40</v>
      </c>
      <c r="B15" s="32" t="s">
        <v>62</v>
      </c>
      <c r="C15" s="48">
        <v>0.22</v>
      </c>
      <c r="D15" s="50">
        <f>+D12*C15</f>
        <v>113608.77055000002</v>
      </c>
      <c r="H15" s="120" t="s">
        <v>89</v>
      </c>
      <c r="I15" s="119" t="s">
        <v>85</v>
      </c>
      <c r="J15" s="119" t="s">
        <v>93</v>
      </c>
      <c r="P15" s="123"/>
      <c r="R15" s="36"/>
      <c r="S15" s="36"/>
      <c r="T15" s="36"/>
    </row>
    <row r="16" spans="1:20">
      <c r="A16" s="32" t="s">
        <v>40</v>
      </c>
      <c r="B16" s="32" t="s">
        <v>63</v>
      </c>
      <c r="C16" s="108">
        <f>+C15-0.1</f>
        <v>0.12</v>
      </c>
      <c r="D16" s="50">
        <f>+D13*C16</f>
        <v>0</v>
      </c>
      <c r="H16" s="120" t="s">
        <v>89</v>
      </c>
      <c r="I16" s="119" t="s">
        <v>82</v>
      </c>
      <c r="J16" s="119" t="s">
        <v>93</v>
      </c>
    </row>
    <row r="17" spans="1:19" ht="13.8" thickBot="1">
      <c r="B17" s="32" t="s">
        <v>64</v>
      </c>
      <c r="D17" s="52">
        <f>+D15+D16</f>
        <v>113608.77055000002</v>
      </c>
      <c r="H17" s="120" t="s">
        <v>89</v>
      </c>
      <c r="I17" s="119" t="s">
        <v>88</v>
      </c>
      <c r="J17" s="119" t="s">
        <v>93</v>
      </c>
    </row>
    <row r="18" spans="1:19" ht="13.8" thickTop="1">
      <c r="D18" s="50"/>
      <c r="H18" s="120" t="s">
        <v>84</v>
      </c>
      <c r="I18" s="119" t="s">
        <v>85</v>
      </c>
      <c r="J18" s="119" t="s">
        <v>93</v>
      </c>
    </row>
    <row r="19" spans="1:19">
      <c r="B19" s="32" t="s">
        <v>116</v>
      </c>
      <c r="D19" s="51">
        <v>2000</v>
      </c>
    </row>
    <row r="20" spans="1:19">
      <c r="D20" s="50"/>
    </row>
    <row r="21" spans="1:19">
      <c r="A21" s="32" t="s">
        <v>40</v>
      </c>
      <c r="B21" s="32" t="s">
        <v>56</v>
      </c>
      <c r="C21" s="48">
        <v>0.1</v>
      </c>
      <c r="D21" s="50">
        <f>(D5-D6-D17)*C21</f>
        <v>39164.062195000006</v>
      </c>
      <c r="H21" s="120" t="s">
        <v>84</v>
      </c>
      <c r="I21" s="119" t="s">
        <v>82</v>
      </c>
      <c r="J21" s="119" t="s">
        <v>92</v>
      </c>
    </row>
    <row r="22" spans="1:19">
      <c r="C22" s="35"/>
      <c r="D22" s="50"/>
      <c r="H22" s="120" t="s">
        <v>84</v>
      </c>
      <c r="I22" s="119" t="s">
        <v>88</v>
      </c>
      <c r="J22" s="119" t="s">
        <v>92</v>
      </c>
    </row>
    <row r="23" spans="1:19">
      <c r="B23" s="39" t="s">
        <v>65</v>
      </c>
      <c r="D23" s="50">
        <f>+D7-D13-D17-D21</f>
        <v>352476.55975500005</v>
      </c>
    </row>
    <row r="24" spans="1:19" s="40" customFormat="1">
      <c r="C24" s="41"/>
      <c r="D24" s="53"/>
      <c r="E24" s="42"/>
      <c r="G24" s="125"/>
      <c r="H24" s="125"/>
      <c r="I24" s="125"/>
      <c r="J24" s="125"/>
      <c r="K24" s="125"/>
      <c r="L24" s="125"/>
      <c r="M24" s="125"/>
      <c r="N24" s="125"/>
      <c r="O24" s="125"/>
      <c r="P24" s="119"/>
      <c r="Q24" s="119"/>
      <c r="R24" s="32"/>
      <c r="S24" s="32"/>
    </row>
    <row r="25" spans="1:19" s="40" customFormat="1">
      <c r="B25" s="32" t="s">
        <v>21</v>
      </c>
      <c r="C25" s="41"/>
      <c r="D25" s="51">
        <v>352476.55</v>
      </c>
      <c r="E25" s="42"/>
      <c r="F25" s="43" t="s">
        <v>46</v>
      </c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6" spans="1:19">
      <c r="P26" s="125"/>
      <c r="Q26" s="125"/>
      <c r="R26" s="40"/>
      <c r="S26" s="40"/>
    </row>
    <row r="27" spans="1:19" s="36" customFormat="1">
      <c r="C27" s="40" t="s">
        <v>17</v>
      </c>
      <c r="D27" s="53" t="s">
        <v>18</v>
      </c>
      <c r="E27" s="38"/>
      <c r="G27" s="123"/>
      <c r="H27" s="124"/>
      <c r="I27" s="123"/>
      <c r="J27" s="123"/>
      <c r="K27" s="123"/>
      <c r="L27" s="123"/>
      <c r="M27" s="123"/>
      <c r="N27" s="123"/>
      <c r="O27" s="123"/>
      <c r="P27" s="119"/>
      <c r="Q27" s="119"/>
      <c r="R27" s="32"/>
      <c r="S27" s="32"/>
    </row>
    <row r="28" spans="1:19">
      <c r="B28" s="44" t="s">
        <v>19</v>
      </c>
      <c r="C28" s="50">
        <f>+D23</f>
        <v>352476.55975500005</v>
      </c>
      <c r="D28" s="50">
        <f>+S8</f>
        <v>102247.89349500001</v>
      </c>
      <c r="P28" s="123"/>
      <c r="Q28" s="123"/>
      <c r="R28" s="36"/>
      <c r="S28" s="36"/>
    </row>
    <row r="29" spans="1:19">
      <c r="B29" s="44" t="s">
        <v>20</v>
      </c>
      <c r="C29" s="50">
        <f>+IF(D25&lt;=D23,D25,0)</f>
        <v>352476.55</v>
      </c>
      <c r="D29" s="50">
        <f>(C29*D28)/C28</f>
        <v>102247.89066522827</v>
      </c>
    </row>
    <row r="30" spans="1:19">
      <c r="C30" s="50"/>
    </row>
    <row r="31" spans="1:19">
      <c r="B31" s="55"/>
      <c r="C31" s="50"/>
    </row>
    <row r="32" spans="1:19">
      <c r="B32" s="109" t="s">
        <v>80</v>
      </c>
      <c r="C32" s="109" t="s">
        <v>79</v>
      </c>
      <c r="D32" s="109" t="s">
        <v>69</v>
      </c>
      <c r="E32" s="57"/>
      <c r="F32" s="109" t="s">
        <v>83</v>
      </c>
    </row>
    <row r="33" spans="1:19">
      <c r="B33" s="58" t="s">
        <v>77</v>
      </c>
      <c r="C33" s="116"/>
      <c r="D33" s="116"/>
      <c r="E33" s="45"/>
      <c r="F33" s="58" t="str">
        <f>+IF(C33=H12,J12,IF(C33=H15,J15,IF(AND(C33=H18,D33=I18),J18,J21)))</f>
        <v>EXENTO</v>
      </c>
    </row>
    <row r="34" spans="1:19">
      <c r="B34" s="58" t="s">
        <v>78</v>
      </c>
      <c r="C34" s="116" t="s">
        <v>85</v>
      </c>
      <c r="D34" s="117"/>
      <c r="E34" s="45"/>
      <c r="F34" s="58" t="str">
        <f>+IF(AND(B34="Persona Natural",C34="Residente"),"GRAVADO","EXENTO")</f>
        <v>GRAVADO</v>
      </c>
    </row>
    <row r="35" spans="1:19">
      <c r="C35" s="50"/>
    </row>
    <row r="36" spans="1:19">
      <c r="C36" s="44" t="s">
        <v>112</v>
      </c>
      <c r="D36" s="66">
        <f>+C15</f>
        <v>0.22</v>
      </c>
    </row>
    <row r="37" spans="1:19">
      <c r="C37" s="50"/>
    </row>
    <row r="38" spans="1:19" s="45" customFormat="1" ht="26.4">
      <c r="C38" s="54" t="s">
        <v>104</v>
      </c>
      <c r="D38" s="54" t="s">
        <v>134</v>
      </c>
      <c r="E38" s="47"/>
      <c r="F38" s="46" t="s">
        <v>135</v>
      </c>
      <c r="G38" s="126"/>
      <c r="H38" s="127"/>
      <c r="I38" s="119"/>
      <c r="J38" s="119"/>
      <c r="K38" s="119"/>
      <c r="L38" s="119"/>
      <c r="M38" s="126"/>
      <c r="N38" s="126"/>
      <c r="O38" s="126"/>
      <c r="P38" s="119"/>
      <c r="Q38" s="119"/>
      <c r="R38" s="32"/>
      <c r="S38" s="32"/>
    </row>
    <row r="39" spans="1:19" s="45" customFormat="1">
      <c r="B39" s="32" t="s">
        <v>105</v>
      </c>
      <c r="C39" s="54"/>
      <c r="D39" s="118">
        <v>0</v>
      </c>
      <c r="E39" s="47"/>
      <c r="F39" s="54">
        <f>+D39</f>
        <v>0</v>
      </c>
      <c r="G39" s="126"/>
      <c r="H39" s="127"/>
      <c r="I39" s="119"/>
      <c r="J39" s="119"/>
      <c r="K39" s="119"/>
      <c r="L39" s="119"/>
      <c r="M39" s="126"/>
      <c r="N39" s="126"/>
      <c r="O39" s="126"/>
      <c r="P39" s="126"/>
      <c r="Q39" s="126"/>
    </row>
    <row r="40" spans="1:19">
      <c r="B40" s="32" t="s">
        <v>139</v>
      </c>
      <c r="C40" s="50">
        <f>IF(D36=22%,(IF(OR(F33="gravado",F34="gravado"),(C29+D29),0)),0)</f>
        <v>454724.44066522829</v>
      </c>
      <c r="D40" s="50">
        <f>IF(OR(F33="gravado",F34="gravado"),+C29+D29,0)</f>
        <v>454724.44066522829</v>
      </c>
      <c r="F40" s="50">
        <v>0</v>
      </c>
      <c r="H40" s="119"/>
      <c r="P40" s="126"/>
      <c r="Q40" s="126"/>
      <c r="R40" s="45"/>
      <c r="S40" s="45"/>
    </row>
    <row r="41" spans="1:19">
      <c r="B41" s="32" t="s">
        <v>31</v>
      </c>
      <c r="C41" s="50">
        <f>VLOOKUP(C40,tabla_impuesto_a_la_renta,1)</f>
        <v>115140</v>
      </c>
      <c r="D41" s="50">
        <f>VLOOKUP((D40+D39),tabla_impuesto_a_la_renta,1)</f>
        <v>115140</v>
      </c>
      <c r="F41" s="50">
        <f>VLOOKUP((F40+F39),tabla_impuesto_a_la_renta,1)</f>
        <v>0</v>
      </c>
      <c r="H41" s="119"/>
    </row>
    <row r="42" spans="1:19">
      <c r="B42" s="32" t="s">
        <v>32</v>
      </c>
      <c r="C42" s="50">
        <f>+C40-C41</f>
        <v>339584.44066522829</v>
      </c>
      <c r="D42" s="50">
        <f>+D40+D39-D41</f>
        <v>339584.44066522829</v>
      </c>
      <c r="F42" s="50">
        <f>+F40+F39-F41</f>
        <v>0</v>
      </c>
      <c r="H42" s="119"/>
    </row>
    <row r="43" spans="1:19">
      <c r="B43" s="32" t="s">
        <v>34</v>
      </c>
      <c r="C43" s="50">
        <f>VLOOKUP(C40,tabla_impuesto_a_la_renta,3)</f>
        <v>22534</v>
      </c>
      <c r="D43" s="50">
        <f>VLOOKUP(D40,tabla_impuesto_a_la_renta,3)</f>
        <v>22534</v>
      </c>
      <c r="F43" s="50">
        <f>VLOOKUP((F40+F39),tabla_impuesto_a_la_renta,3)</f>
        <v>0</v>
      </c>
    </row>
    <row r="44" spans="1:19">
      <c r="A44" s="32" t="s">
        <v>55</v>
      </c>
      <c r="B44" s="32" t="s">
        <v>33</v>
      </c>
      <c r="C44" s="35">
        <f>VLOOKUP(C40,tabla_impuesto_a_la_renta,4)</f>
        <v>0.35</v>
      </c>
      <c r="D44" s="35">
        <f>VLOOKUP(D40,tabla_impuesto_a_la_renta,4)</f>
        <v>0.35</v>
      </c>
      <c r="F44" s="35">
        <f>VLOOKUP((F40+F39),tabla_impuesto_a_la_renta,4)</f>
        <v>0</v>
      </c>
    </row>
    <row r="45" spans="1:19">
      <c r="B45" s="32" t="s">
        <v>33</v>
      </c>
      <c r="C45" s="50">
        <f>+C42*C44</f>
        <v>118854.55423282989</v>
      </c>
      <c r="D45" s="50">
        <f>+D42*D44</f>
        <v>118854.55423282989</v>
      </c>
      <c r="F45" s="50">
        <f>+F42*F44</f>
        <v>0</v>
      </c>
      <c r="H45" s="119"/>
    </row>
    <row r="46" spans="1:19">
      <c r="B46" s="32" t="s">
        <v>114</v>
      </c>
      <c r="C46" s="50">
        <f>+C43+C45</f>
        <v>141388.55423282989</v>
      </c>
      <c r="D46" s="50">
        <f>+D43+D45</f>
        <v>141388.55423282989</v>
      </c>
      <c r="F46" s="50">
        <f>+F43+F45</f>
        <v>0</v>
      </c>
    </row>
    <row r="47" spans="1:19">
      <c r="C47" s="49"/>
    </row>
    <row r="48" spans="1:19">
      <c r="B48" s="32" t="s">
        <v>140</v>
      </c>
      <c r="C48" s="49">
        <f>'Limite Credito Tributario'!F35</f>
        <v>100039.37694635022</v>
      </c>
      <c r="D48" s="49">
        <v>0</v>
      </c>
    </row>
    <row r="50" spans="2:7">
      <c r="B50" s="32" t="s">
        <v>115</v>
      </c>
      <c r="C50" s="49">
        <f>IF(D36=25%,(C29+D29)*10%,IF(C48&gt;C46,0,C46-C48))</f>
        <v>41349.177286479666</v>
      </c>
      <c r="D50" s="49" t="str">
        <f>+IF(C33="paraiso fiscal","corresponde al 10% de la base imponible"," ")</f>
        <v xml:space="preserve"> </v>
      </c>
    </row>
    <row r="53" spans="2:7" hidden="1">
      <c r="B53" s="36" t="s">
        <v>94</v>
      </c>
      <c r="C53" s="64"/>
      <c r="D53" s="64"/>
      <c r="E53" s="64"/>
      <c r="F53" s="64"/>
    </row>
    <row r="54" spans="2:7" hidden="1">
      <c r="B54" s="32" t="s">
        <v>95</v>
      </c>
      <c r="C54" s="64"/>
      <c r="D54" s="64"/>
      <c r="E54" s="64"/>
      <c r="F54" s="64"/>
    </row>
    <row r="55" spans="2:7" hidden="1">
      <c r="B55" s="32" t="s">
        <v>96</v>
      </c>
      <c r="C55" s="64"/>
      <c r="D55" s="64"/>
      <c r="E55" s="64"/>
      <c r="F55" s="64"/>
    </row>
    <row r="56" spans="2:7" hidden="1">
      <c r="C56" s="64"/>
      <c r="D56" s="64"/>
      <c r="E56" s="110"/>
      <c r="F56" s="110"/>
    </row>
    <row r="57" spans="2:7" hidden="1">
      <c r="C57" s="64">
        <f>+C40</f>
        <v>454724.44066522829</v>
      </c>
      <c r="D57" s="64"/>
      <c r="E57" s="111" t="s">
        <v>108</v>
      </c>
      <c r="F57" s="112">
        <f>C57*22%</f>
        <v>100039.37694635022</v>
      </c>
      <c r="G57" s="128"/>
    </row>
    <row r="58" spans="2:7" hidden="1">
      <c r="C58" s="64"/>
      <c r="D58" s="64"/>
      <c r="E58" s="111"/>
      <c r="F58" s="64"/>
    </row>
    <row r="59" spans="2:7" hidden="1">
      <c r="B59" s="32" t="s">
        <v>97</v>
      </c>
      <c r="C59" s="64"/>
      <c r="D59" s="64"/>
      <c r="E59" s="111"/>
      <c r="F59" s="64"/>
    </row>
    <row r="60" spans="2:7" hidden="1">
      <c r="B60" s="32" t="s">
        <v>98</v>
      </c>
      <c r="C60" s="64"/>
      <c r="D60" s="64"/>
      <c r="E60" s="111"/>
      <c r="F60" s="64"/>
    </row>
    <row r="61" spans="2:7" hidden="1">
      <c r="B61" s="32" t="s">
        <v>106</v>
      </c>
      <c r="C61" s="64"/>
      <c r="D61" s="64"/>
      <c r="E61" s="111"/>
      <c r="F61" s="64"/>
    </row>
    <row r="62" spans="2:7" hidden="1">
      <c r="B62" s="32" t="s">
        <v>99</v>
      </c>
      <c r="C62" s="64"/>
      <c r="D62" s="64"/>
      <c r="E62" s="111"/>
      <c r="F62" s="64"/>
    </row>
    <row r="63" spans="2:7" hidden="1">
      <c r="C63" s="64"/>
      <c r="D63" s="64"/>
      <c r="E63" s="111"/>
      <c r="F63" s="64"/>
    </row>
    <row r="64" spans="2:7" hidden="1">
      <c r="B64" s="32" t="s">
        <v>100</v>
      </c>
      <c r="C64" s="64"/>
      <c r="D64" s="64"/>
      <c r="E64" s="111"/>
      <c r="F64" s="113">
        <f>+D39+D40</f>
        <v>454724.44066522829</v>
      </c>
    </row>
    <row r="65" spans="2:7" hidden="1">
      <c r="B65" s="32" t="s">
        <v>101</v>
      </c>
      <c r="C65" s="64"/>
      <c r="D65" s="64"/>
      <c r="E65" s="111"/>
      <c r="F65" s="64">
        <f>+D46</f>
        <v>141388.55423282989</v>
      </c>
    </row>
    <row r="66" spans="2:7" hidden="1">
      <c r="C66" s="64"/>
      <c r="D66" s="64"/>
      <c r="E66" s="111"/>
      <c r="F66" s="64"/>
    </row>
    <row r="67" spans="2:7" hidden="1">
      <c r="B67" s="32" t="s">
        <v>102</v>
      </c>
      <c r="C67" s="64"/>
      <c r="D67" s="64"/>
      <c r="E67" s="111"/>
      <c r="F67" s="64">
        <f>+C40</f>
        <v>454724.44066522829</v>
      </c>
    </row>
    <row r="68" spans="2:7" hidden="1">
      <c r="B68" s="32" t="s">
        <v>101</v>
      </c>
      <c r="C68" s="64"/>
      <c r="D68" s="64"/>
      <c r="E68" s="111"/>
      <c r="F68" s="64">
        <f>+C46</f>
        <v>141388.55423282989</v>
      </c>
    </row>
    <row r="69" spans="2:7" hidden="1">
      <c r="C69" s="64"/>
      <c r="D69" s="64"/>
      <c r="E69" s="111"/>
      <c r="F69" s="64"/>
    </row>
    <row r="70" spans="2:7" hidden="1">
      <c r="C70" s="64"/>
      <c r="D70" s="64"/>
      <c r="E70" s="111" t="s">
        <v>109</v>
      </c>
      <c r="F70" s="112">
        <f>F65-F68</f>
        <v>0</v>
      </c>
    </row>
    <row r="71" spans="2:7" hidden="1">
      <c r="C71" s="64"/>
      <c r="D71" s="64"/>
      <c r="E71" s="111"/>
      <c r="F71" s="64"/>
    </row>
    <row r="72" spans="2:7" hidden="1">
      <c r="C72" s="64"/>
      <c r="D72" s="64"/>
      <c r="E72" s="111"/>
      <c r="F72" s="64"/>
    </row>
    <row r="73" spans="2:7" hidden="1">
      <c r="B73" s="32" t="s">
        <v>103</v>
      </c>
      <c r="C73" s="64"/>
      <c r="D73" s="114"/>
      <c r="E73" s="111" t="s">
        <v>110</v>
      </c>
      <c r="F73" s="112">
        <f>+D29</f>
        <v>102247.89066522827</v>
      </c>
      <c r="G73" s="119" t="s">
        <v>111</v>
      </c>
    </row>
    <row r="74" spans="2:7" hidden="1">
      <c r="C74" s="64"/>
      <c r="D74" s="64"/>
      <c r="E74" s="64"/>
      <c r="F74" s="64"/>
      <c r="G74" s="128"/>
    </row>
    <row r="75" spans="2:7" hidden="1">
      <c r="B75" s="36" t="s">
        <v>107</v>
      </c>
      <c r="C75" s="115"/>
      <c r="F75" s="64">
        <f>MIN(F57,F70,F73)</f>
        <v>0</v>
      </c>
      <c r="G75" s="123"/>
    </row>
    <row r="76" spans="2:7" hidden="1"/>
  </sheetData>
  <sheetProtection algorithmName="SHA-512" hashValue="dcH9ya+WXmb/ksXls+uyIj4Ghlh2uRudxFzoAnTRELdT00TA1I/IdMrbuACwLWN1jmxt4FAcHiTfTC5CapFagg==" saltValue="OD1fgG7tRAQVutAHXMZmqg==" spinCount="100000" sheet="1" objects="1" scenarios="1"/>
  <conditionalFormatting sqref="F33:F34">
    <cfRule type="containsText" dxfId="2" priority="4" operator="containsText" text="GRAVA">
      <formula>NOT(ISERROR(SEARCH("GRAVA",F33)))</formula>
    </cfRule>
  </conditionalFormatting>
  <conditionalFormatting sqref="D25">
    <cfRule type="cellIs" dxfId="1" priority="3" operator="greaterThan">
      <formula>$D$23</formula>
    </cfRule>
  </conditionalFormatting>
  <conditionalFormatting sqref="C50">
    <cfRule type="cellIs" dxfId="0" priority="2" operator="greaterThan">
      <formula>0</formula>
    </cfRule>
  </conditionalFormatting>
  <dataValidations count="5">
    <dataValidation type="list" allowBlank="1" showInputMessage="1" showErrorMessage="1" sqref="K34:K37">
      <formula1>$H$3:$H$5</formula1>
    </dataValidation>
    <dataValidation type="list" allowBlank="1" showInputMessage="1" showErrorMessage="1" sqref="J34:J37">
      <formula1>$G$3:$G$6</formula1>
    </dataValidation>
    <dataValidation type="list" allowBlank="1" showInputMessage="1" showErrorMessage="1" sqref="C33">
      <formula1>$K$3:$K$5</formula1>
    </dataValidation>
    <dataValidation type="list" allowBlank="1" showInputMessage="1" showErrorMessage="1" sqref="C34">
      <formula1>$K$6:$K$7</formula1>
    </dataValidation>
    <dataValidation type="list" allowBlank="1" showInputMessage="1" showErrorMessage="1" sqref="D33">
      <formula1>$L$3:$L$5</formula1>
    </dataValidation>
  </dataValidations>
  <hyperlinks>
    <hyperlink ref="F2" location="Contenido!F11" display="Contenido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B1" sqref="B1"/>
    </sheetView>
  </sheetViews>
  <sheetFormatPr baseColWidth="10" defaultColWidth="11.44140625" defaultRowHeight="13.2"/>
  <cols>
    <col min="1" max="1" width="2.6640625" style="1" bestFit="1" customWidth="1"/>
    <col min="2" max="2" width="39.5546875" style="1" customWidth="1"/>
    <col min="3" max="3" width="13.88671875" style="2" customWidth="1"/>
    <col min="4" max="4" width="13.88671875" style="1" customWidth="1"/>
    <col min="5" max="5" width="3.6640625" style="3" bestFit="1" customWidth="1"/>
    <col min="6" max="7" width="11.44140625" style="1"/>
    <col min="8" max="9" width="11.5546875" style="1" bestFit="1" customWidth="1"/>
    <col min="10" max="10" width="11.44140625" style="1"/>
    <col min="11" max="11" width="11.44140625" style="4"/>
    <col min="12" max="16384" width="11.44140625" style="1"/>
  </cols>
  <sheetData>
    <row r="1" spans="1:11" ht="15.6">
      <c r="B1" s="17" t="s">
        <v>12</v>
      </c>
    </row>
    <row r="2" spans="1:11" ht="15.6">
      <c r="B2" s="17" t="s">
        <v>16</v>
      </c>
    </row>
    <row r="5" spans="1:11">
      <c r="B5" s="1" t="s">
        <v>24</v>
      </c>
      <c r="D5" s="29">
        <v>1483861.1647058823</v>
      </c>
    </row>
    <row r="6" spans="1:11">
      <c r="A6" s="1" t="s">
        <v>40</v>
      </c>
      <c r="B6" s="1" t="s">
        <v>25</v>
      </c>
      <c r="D6" s="2">
        <f>+D5*0.15</f>
        <v>222579.17470588235</v>
      </c>
    </row>
    <row r="7" spans="1:11">
      <c r="B7" s="1" t="s">
        <v>4</v>
      </c>
      <c r="D7" s="2">
        <f>+D5-D6</f>
        <v>1261281.99</v>
      </c>
    </row>
    <row r="8" spans="1:11">
      <c r="A8" s="1" t="s">
        <v>40</v>
      </c>
      <c r="B8" s="1" t="s">
        <v>48</v>
      </c>
      <c r="C8" s="4">
        <v>0.24</v>
      </c>
      <c r="D8" s="2">
        <f>+D7*C8</f>
        <v>302707.6776</v>
      </c>
    </row>
    <row r="9" spans="1:11">
      <c r="B9" s="5" t="s">
        <v>10</v>
      </c>
      <c r="D9" s="2">
        <f>+D7-D8</f>
        <v>958574.31239999994</v>
      </c>
    </row>
    <row r="10" spans="1:11" s="6" customFormat="1">
      <c r="C10" s="7"/>
      <c r="E10" s="8"/>
    </row>
    <row r="11" spans="1:11" s="6" customFormat="1">
      <c r="B11" s="1" t="s">
        <v>21</v>
      </c>
      <c r="C11" s="7"/>
      <c r="D11" s="29">
        <v>5000</v>
      </c>
      <c r="E11" s="8"/>
      <c r="F11" s="31" t="s">
        <v>46</v>
      </c>
    </row>
    <row r="13" spans="1:11" s="11" customFormat="1" ht="26.4">
      <c r="C13" s="6" t="s">
        <v>17</v>
      </c>
      <c r="D13" s="6" t="s">
        <v>18</v>
      </c>
      <c r="E13" s="22"/>
      <c r="K13" s="23"/>
    </row>
    <row r="14" spans="1:11">
      <c r="B14" s="10" t="s">
        <v>19</v>
      </c>
      <c r="C14" s="2">
        <f>+D9</f>
        <v>958574.31239999994</v>
      </c>
      <c r="D14" s="2">
        <f>+D8</f>
        <v>302707.6776</v>
      </c>
    </row>
    <row r="15" spans="1:11">
      <c r="B15" s="10" t="s">
        <v>20</v>
      </c>
      <c r="C15" s="2">
        <f>IF(C14&gt;D11,D11,"INCORRECTO")</f>
        <v>5000</v>
      </c>
      <c r="D15" s="2">
        <f>(C15*D14)/C14</f>
        <v>1578.9473684210527</v>
      </c>
    </row>
    <row r="18" spans="2:11">
      <c r="B18" s="11" t="s">
        <v>9</v>
      </c>
    </row>
    <row r="19" spans="2:11" s="18" customFormat="1" ht="26.4">
      <c r="B19" s="24" t="s">
        <v>0</v>
      </c>
      <c r="C19" s="19" t="s">
        <v>5</v>
      </c>
      <c r="D19" s="18" t="s">
        <v>26</v>
      </c>
      <c r="E19" s="20"/>
      <c r="K19" s="21"/>
    </row>
    <row r="20" spans="2:11">
      <c r="B20" s="1" t="s">
        <v>1</v>
      </c>
      <c r="C20" s="29">
        <v>1000000</v>
      </c>
      <c r="D20" s="30">
        <v>12160</v>
      </c>
      <c r="E20" s="27"/>
      <c r="F20" s="1" t="s">
        <v>29</v>
      </c>
    </row>
    <row r="21" spans="2:11">
      <c r="B21" s="1" t="s">
        <v>27</v>
      </c>
      <c r="C21" s="29">
        <v>6000</v>
      </c>
      <c r="D21" s="30">
        <v>800</v>
      </c>
      <c r="F21" s="1" t="s">
        <v>29</v>
      </c>
    </row>
    <row r="22" spans="2:11">
      <c r="B22" s="1" t="s">
        <v>2</v>
      </c>
      <c r="C22" s="29">
        <f>+C15+D15</f>
        <v>6578.9473684210525</v>
      </c>
      <c r="D22" s="30">
        <v>1195</v>
      </c>
      <c r="E22" s="27"/>
      <c r="F22" s="1" t="s">
        <v>28</v>
      </c>
    </row>
    <row r="23" spans="2:11">
      <c r="B23" s="11" t="s">
        <v>3</v>
      </c>
      <c r="C23" s="25">
        <f>SUM(C20:C22)</f>
        <v>1012578.947368421</v>
      </c>
      <c r="D23" s="26">
        <f>SUM(D20:D22)</f>
        <v>14155</v>
      </c>
    </row>
    <row r="26" spans="2:11" ht="26.4">
      <c r="C26" s="6" t="s">
        <v>43</v>
      </c>
      <c r="D26" s="6" t="s">
        <v>44</v>
      </c>
    </row>
    <row r="27" spans="2:11">
      <c r="B27" s="1" t="s">
        <v>30</v>
      </c>
      <c r="C27" s="2">
        <f>+D27-C22</f>
        <v>1006000</v>
      </c>
      <c r="D27" s="2">
        <f>+C23</f>
        <v>1012578.947368421</v>
      </c>
      <c r="H27" s="10" t="s">
        <v>36</v>
      </c>
      <c r="I27" s="9">
        <f>+D32</f>
        <v>45068</v>
      </c>
      <c r="K27" s="1"/>
    </row>
    <row r="28" spans="2:11">
      <c r="B28" s="1" t="s">
        <v>31</v>
      </c>
      <c r="C28" s="2">
        <f>VLOOKUP(C27,'Tablas de Imp renta'!A5:D13,1)</f>
        <v>115140</v>
      </c>
      <c r="D28" s="2">
        <f>VLOOKUP(D27,'Tablas de Imp renta'!A5:D13,1)</f>
        <v>115140</v>
      </c>
      <c r="H28" s="10" t="s">
        <v>37</v>
      </c>
      <c r="I28" s="9">
        <f>+C32</f>
        <v>45068</v>
      </c>
      <c r="K28" s="1"/>
    </row>
    <row r="29" spans="2:11">
      <c r="B29" s="1" t="s">
        <v>32</v>
      </c>
      <c r="C29" s="2">
        <f>+C27-C28</f>
        <v>890860</v>
      </c>
      <c r="D29" s="2">
        <f>+D27-D28</f>
        <v>897438.94736842101</v>
      </c>
      <c r="H29" s="10" t="s">
        <v>38</v>
      </c>
      <c r="I29" s="9">
        <f>+I27-I28</f>
        <v>0</v>
      </c>
      <c r="K29" s="1"/>
    </row>
    <row r="30" spans="2:11">
      <c r="B30" s="1" t="s">
        <v>34</v>
      </c>
      <c r="C30" s="2">
        <f>+'Tablas de Imp renta'!C13</f>
        <v>22534</v>
      </c>
      <c r="D30" s="2">
        <f>+'Tablas de Imp renta'!C13</f>
        <v>22534</v>
      </c>
      <c r="H30" s="10" t="s">
        <v>11</v>
      </c>
      <c r="I30" s="9">
        <f>+D15</f>
        <v>1578.9473684210527</v>
      </c>
    </row>
    <row r="31" spans="2:11">
      <c r="B31" s="1" t="s">
        <v>33</v>
      </c>
      <c r="C31" s="2">
        <f>VLOOKUP(C27,'Tablas de Imp renta'!A5:D13,3)</f>
        <v>22534</v>
      </c>
      <c r="D31" s="2">
        <f>VLOOKUP(D27,'Tablas de Imp renta'!A5:D13,3)</f>
        <v>22534</v>
      </c>
      <c r="K31" s="1"/>
    </row>
    <row r="32" spans="2:11">
      <c r="B32" s="1" t="s">
        <v>35</v>
      </c>
      <c r="C32" s="2">
        <f>+C31+C30</f>
        <v>45068</v>
      </c>
      <c r="D32" s="2">
        <f>+D31+D30</f>
        <v>45068</v>
      </c>
      <c r="H32" s="10" t="s">
        <v>39</v>
      </c>
      <c r="I32" s="9">
        <f>IF(I29&gt;I30,I30,I29)</f>
        <v>0</v>
      </c>
    </row>
    <row r="33" spans="1:9">
      <c r="C33" s="1"/>
    </row>
    <row r="34" spans="1:9">
      <c r="C34" s="1"/>
      <c r="I34" s="28">
        <f>VLOOKUP(C28,'Tablas de Imp renta'!A5:D13,4)</f>
        <v>0.35</v>
      </c>
    </row>
    <row r="35" spans="1:9">
      <c r="B35" s="1" t="s">
        <v>45</v>
      </c>
      <c r="C35" s="2">
        <f>+C23</f>
        <v>1012578.947368421</v>
      </c>
    </row>
    <row r="36" spans="1:9">
      <c r="B36" s="1" t="s">
        <v>6</v>
      </c>
      <c r="C36" s="2">
        <f>+D32</f>
        <v>45068</v>
      </c>
    </row>
    <row r="37" spans="1:9">
      <c r="A37" s="1" t="s">
        <v>40</v>
      </c>
      <c r="B37" s="1" t="s">
        <v>41</v>
      </c>
      <c r="C37" s="2">
        <f>+D23</f>
        <v>14155</v>
      </c>
    </row>
    <row r="38" spans="1:9">
      <c r="B38" s="1" t="s">
        <v>22</v>
      </c>
      <c r="C38" s="2">
        <f>+I32</f>
        <v>0</v>
      </c>
    </row>
    <row r="39" spans="1:9">
      <c r="B39" s="1" t="s">
        <v>42</v>
      </c>
      <c r="C39" s="2">
        <f>IF((C36-C37-C38)&gt;0,(C36-C37-C38),0)</f>
        <v>30913</v>
      </c>
    </row>
    <row r="40" spans="1:9">
      <c r="B40" s="1" t="s">
        <v>23</v>
      </c>
      <c r="C40" s="2">
        <f>IF((C36-C37-C38)&lt;0,(C36-C37-C38),0)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C21" sqref="C21"/>
    </sheetView>
  </sheetViews>
  <sheetFormatPr baseColWidth="10" defaultColWidth="11.44140625" defaultRowHeight="13.2"/>
  <cols>
    <col min="1" max="1" width="4" style="1" customWidth="1"/>
    <col min="2" max="3" width="11.44140625" style="1"/>
    <col min="4" max="4" width="12.44140625" style="1" customWidth="1"/>
    <col min="5" max="5" width="11.44140625" style="1"/>
    <col min="6" max="6" width="11.6640625" style="1" bestFit="1" customWidth="1"/>
    <col min="7" max="16384" width="11.44140625" style="1"/>
  </cols>
  <sheetData>
    <row r="1" spans="2:8" ht="13.8" thickBot="1"/>
    <row r="2" spans="2:8">
      <c r="B2" s="99" t="s">
        <v>131</v>
      </c>
      <c r="C2" s="100"/>
      <c r="D2" s="100"/>
      <c r="E2" s="100"/>
      <c r="F2" s="101"/>
    </row>
    <row r="3" spans="2:8" ht="14.4">
      <c r="B3" s="102" t="s">
        <v>132</v>
      </c>
      <c r="C3" s="103"/>
      <c r="D3" s="103"/>
      <c r="E3" s="103"/>
      <c r="F3" s="104"/>
      <c r="H3" s="95" t="s">
        <v>124</v>
      </c>
    </row>
    <row r="4" spans="2:8" ht="15" thickBot="1">
      <c r="B4" s="105" t="s">
        <v>133</v>
      </c>
      <c r="C4" s="106"/>
      <c r="D4" s="106"/>
      <c r="E4" s="106"/>
      <c r="F4" s="107"/>
      <c r="H4" s="95"/>
    </row>
    <row r="5" spans="2:8" ht="14.4">
      <c r="B5" s="11"/>
      <c r="C5" s="59"/>
      <c r="D5" s="59"/>
      <c r="E5" s="59"/>
      <c r="F5" s="59"/>
      <c r="H5" s="95"/>
    </row>
    <row r="6" spans="2:8" ht="14.4">
      <c r="B6" s="11"/>
      <c r="C6" s="59"/>
      <c r="D6" s="59"/>
      <c r="E6" s="59"/>
      <c r="F6" s="59"/>
      <c r="H6" s="95"/>
    </row>
    <row r="7" spans="2:8">
      <c r="B7" s="1" t="s">
        <v>95</v>
      </c>
      <c r="C7" s="59"/>
      <c r="D7" s="59"/>
      <c r="E7" s="59"/>
      <c r="F7" s="59"/>
    </row>
    <row r="8" spans="2:8">
      <c r="C8" s="59"/>
      <c r="D8" s="59"/>
      <c r="E8" s="65"/>
      <c r="F8" s="59"/>
    </row>
    <row r="9" spans="2:8">
      <c r="B9" s="1" t="s">
        <v>117</v>
      </c>
      <c r="C9" s="59"/>
      <c r="D9" s="62"/>
    </row>
    <row r="10" spans="2:8">
      <c r="B10" s="1" t="s">
        <v>118</v>
      </c>
      <c r="C10" s="59"/>
      <c r="D10" s="62"/>
    </row>
    <row r="11" spans="2:8">
      <c r="C11" s="59"/>
      <c r="D11" s="62"/>
      <c r="E11" s="65"/>
    </row>
    <row r="12" spans="2:8">
      <c r="C12" s="59"/>
      <c r="D12" s="62"/>
      <c r="E12" s="65" t="s">
        <v>108</v>
      </c>
      <c r="F12" s="61">
        <f>+'Retencion a realizar'!D29</f>
        <v>102247.89066522827</v>
      </c>
    </row>
    <row r="13" spans="2:8">
      <c r="C13" s="59"/>
      <c r="D13" s="59"/>
      <c r="E13" s="59"/>
      <c r="F13" s="59"/>
      <c r="G13" s="59"/>
    </row>
    <row r="14" spans="2:8">
      <c r="B14" s="1" t="s">
        <v>123</v>
      </c>
      <c r="C14" s="59"/>
      <c r="D14" s="59"/>
      <c r="E14" s="60"/>
      <c r="F14" s="60"/>
    </row>
    <row r="15" spans="2:8">
      <c r="B15" s="1" t="s">
        <v>119</v>
      </c>
      <c r="C15" s="59"/>
      <c r="D15" s="59"/>
      <c r="E15" s="60"/>
      <c r="F15" s="60"/>
    </row>
    <row r="16" spans="2:8">
      <c r="B16" s="1" t="s">
        <v>120</v>
      </c>
      <c r="C16" s="59"/>
      <c r="D16" s="59"/>
      <c r="E16" s="60"/>
      <c r="F16" s="60"/>
    </row>
    <row r="17" spans="2:7">
      <c r="C17" s="59"/>
      <c r="D17" s="59"/>
      <c r="E17" s="60"/>
      <c r="F17" s="60"/>
    </row>
    <row r="18" spans="2:7">
      <c r="C18" s="59"/>
      <c r="D18" s="59"/>
      <c r="E18" s="60"/>
      <c r="F18" s="60"/>
    </row>
    <row r="19" spans="2:7">
      <c r="C19" s="59"/>
      <c r="D19" s="59" t="s">
        <v>121</v>
      </c>
      <c r="E19" s="60"/>
      <c r="F19" s="60"/>
    </row>
    <row r="20" spans="2:7">
      <c r="C20" s="130">
        <f>'Retencion a realizar'!C40</f>
        <v>454724.44066522829</v>
      </c>
      <c r="D20" s="4">
        <f>+'Retencion a realizar'!C15</f>
        <v>0.22</v>
      </c>
      <c r="E20" s="65" t="s">
        <v>109</v>
      </c>
      <c r="F20" s="61">
        <f>+C20*D20</f>
        <v>100039.37694635022</v>
      </c>
      <c r="G20" s="59"/>
    </row>
    <row r="21" spans="2:7">
      <c r="C21" s="59"/>
      <c r="D21" s="59"/>
      <c r="E21" s="65"/>
      <c r="F21" s="59"/>
    </row>
    <row r="22" spans="2:7">
      <c r="B22" s="1" t="s">
        <v>122</v>
      </c>
      <c r="C22" s="59"/>
      <c r="D22" s="59"/>
      <c r="E22" s="65"/>
      <c r="F22" s="59"/>
    </row>
    <row r="23" spans="2:7">
      <c r="B23" s="1" t="s">
        <v>98</v>
      </c>
      <c r="C23" s="59"/>
      <c r="D23" s="59"/>
      <c r="E23" s="65"/>
      <c r="F23" s="59"/>
    </row>
    <row r="24" spans="2:7">
      <c r="B24" s="1" t="s">
        <v>106</v>
      </c>
      <c r="C24" s="59"/>
      <c r="D24" s="59"/>
      <c r="E24" s="65"/>
      <c r="F24" s="59"/>
    </row>
    <row r="25" spans="2:7">
      <c r="B25" s="1" t="s">
        <v>99</v>
      </c>
      <c r="C25" s="59"/>
      <c r="D25" s="59"/>
      <c r="E25" s="65"/>
      <c r="F25" s="59"/>
    </row>
    <row r="26" spans="2:7">
      <c r="C26" s="59"/>
      <c r="D26" s="59"/>
      <c r="E26" s="65"/>
      <c r="F26" s="59"/>
    </row>
    <row r="27" spans="2:7">
      <c r="B27" s="1" t="s">
        <v>100</v>
      </c>
      <c r="C27" s="59"/>
      <c r="D27" s="59"/>
      <c r="E27" s="65"/>
      <c r="F27" s="64">
        <f>+'Retencion a realizar'!D39+'Retencion a realizar'!D40</f>
        <v>454724.44066522829</v>
      </c>
    </row>
    <row r="28" spans="2:7">
      <c r="B28" s="1" t="s">
        <v>101</v>
      </c>
      <c r="C28" s="59"/>
      <c r="D28" s="59"/>
      <c r="E28" s="65"/>
      <c r="F28" s="64">
        <f>+'Retencion a realizar'!D46</f>
        <v>141388.55423282989</v>
      </c>
    </row>
    <row r="29" spans="2:7">
      <c r="C29" s="59"/>
      <c r="D29" s="59"/>
      <c r="E29" s="65"/>
      <c r="F29" s="59"/>
    </row>
    <row r="30" spans="2:7">
      <c r="B30" s="1" t="s">
        <v>102</v>
      </c>
      <c r="C30" s="59"/>
      <c r="D30" s="59"/>
      <c r="E30" s="65"/>
      <c r="F30" s="59">
        <f>+'Retencion a realizar'!F39+'Retencion a realizar'!F40</f>
        <v>0</v>
      </c>
    </row>
    <row r="31" spans="2:7">
      <c r="B31" s="1" t="s">
        <v>101</v>
      </c>
      <c r="C31" s="59"/>
      <c r="D31" s="59"/>
      <c r="E31" s="65"/>
      <c r="F31" s="59">
        <f>+'Retencion a realizar'!F46</f>
        <v>0</v>
      </c>
    </row>
    <row r="32" spans="2:7">
      <c r="C32" s="59"/>
      <c r="D32" s="59"/>
      <c r="E32" s="65"/>
      <c r="F32" s="59"/>
    </row>
    <row r="33" spans="2:7">
      <c r="C33" s="59"/>
      <c r="D33" s="59"/>
      <c r="E33" s="65" t="s">
        <v>110</v>
      </c>
      <c r="F33" s="61">
        <f>F28-F31</f>
        <v>141388.55423282989</v>
      </c>
    </row>
    <row r="34" spans="2:7">
      <c r="C34" s="59"/>
      <c r="D34" s="59"/>
      <c r="E34" s="65"/>
      <c r="F34" s="59"/>
    </row>
    <row r="35" spans="2:7">
      <c r="B35" s="11" t="s">
        <v>107</v>
      </c>
      <c r="C35" s="63"/>
      <c r="D35" s="49"/>
      <c r="E35" s="34"/>
      <c r="F35" s="64">
        <f>MIN(F20,F12)</f>
        <v>100039.37694635022</v>
      </c>
      <c r="G35" s="11"/>
    </row>
    <row r="36" spans="2:7">
      <c r="B36" s="32"/>
      <c r="C36" s="33"/>
      <c r="D36" s="49"/>
      <c r="E36" s="34"/>
      <c r="F36" s="32"/>
      <c r="G36" s="32"/>
    </row>
  </sheetData>
  <sheetProtection algorithmName="SHA-512" hashValue="/5dzeFn4wQjruhjEjhr+sj0ThK+7ZN+hQIWcupTKKswDXkbZwZlkAf9c9AcR6r6OmcIk8WCJHJP/T29a9M/iBg==" saltValue="I3G1v/jVPWjIfkXp29iCBg==" spinCount="100000" sheet="1" objects="1" scenarios="1"/>
  <hyperlinks>
    <hyperlink ref="H3" location="Contenido!F17" display="Contenido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7" sqref="A5:D13"/>
    </sheetView>
  </sheetViews>
  <sheetFormatPr baseColWidth="10" defaultColWidth="11.44140625" defaultRowHeight="13.2"/>
  <cols>
    <col min="1" max="4" width="13.5546875" style="1" customWidth="1"/>
    <col min="5" max="16384" width="11.44140625" style="1"/>
  </cols>
  <sheetData>
    <row r="1" spans="1:7">
      <c r="A1" s="11" t="s">
        <v>12</v>
      </c>
    </row>
    <row r="2" spans="1:7">
      <c r="A2" s="11" t="s">
        <v>15</v>
      </c>
    </row>
    <row r="4" spans="1:7" s="16" customFormat="1" ht="52.8">
      <c r="A4" s="15" t="s">
        <v>7</v>
      </c>
      <c r="B4" s="15" t="s">
        <v>8</v>
      </c>
      <c r="C4" s="15" t="s">
        <v>13</v>
      </c>
      <c r="D4" s="15" t="s">
        <v>14</v>
      </c>
    </row>
    <row r="5" spans="1:7">
      <c r="A5" s="12">
        <v>0</v>
      </c>
      <c r="B5" s="12">
        <v>11290</v>
      </c>
      <c r="C5" s="13">
        <v>0</v>
      </c>
      <c r="D5" s="14">
        <v>0</v>
      </c>
    </row>
    <row r="6" spans="1:7">
      <c r="A6" s="12">
        <v>11290</v>
      </c>
      <c r="B6" s="12">
        <v>14390</v>
      </c>
      <c r="C6" s="13">
        <v>0</v>
      </c>
      <c r="D6" s="14">
        <v>0.05</v>
      </c>
    </row>
    <row r="7" spans="1:7">
      <c r="A7" s="12">
        <v>14390</v>
      </c>
      <c r="B7" s="12">
        <v>17990</v>
      </c>
      <c r="C7" s="13">
        <v>155</v>
      </c>
      <c r="D7" s="14">
        <v>0.1</v>
      </c>
    </row>
    <row r="8" spans="1:7">
      <c r="A8" s="12">
        <v>17990</v>
      </c>
      <c r="B8" s="12">
        <v>21600</v>
      </c>
      <c r="C8" s="13">
        <v>515</v>
      </c>
      <c r="D8" s="14">
        <v>0.12</v>
      </c>
    </row>
    <row r="9" spans="1:7">
      <c r="A9" s="12">
        <v>21600</v>
      </c>
      <c r="B9" s="12">
        <v>43190</v>
      </c>
      <c r="C9" s="13">
        <v>948</v>
      </c>
      <c r="D9" s="14">
        <v>0.15</v>
      </c>
    </row>
    <row r="10" spans="1:7">
      <c r="A10" s="12">
        <v>43190</v>
      </c>
      <c r="B10" s="12">
        <v>64770</v>
      </c>
      <c r="C10" s="13">
        <v>4187</v>
      </c>
      <c r="D10" s="14">
        <v>0.2</v>
      </c>
    </row>
    <row r="11" spans="1:7">
      <c r="A11" s="12">
        <v>64770</v>
      </c>
      <c r="B11" s="12">
        <v>86370</v>
      </c>
      <c r="C11" s="13">
        <v>8503</v>
      </c>
      <c r="D11" s="14">
        <v>0.25</v>
      </c>
      <c r="G11" s="1">
        <f>+C11</f>
        <v>8503</v>
      </c>
    </row>
    <row r="12" spans="1:7">
      <c r="A12" s="12">
        <v>86370</v>
      </c>
      <c r="B12" s="12">
        <v>115140</v>
      </c>
      <c r="C12" s="13">
        <v>13903</v>
      </c>
      <c r="D12" s="14">
        <v>0.3</v>
      </c>
    </row>
    <row r="13" spans="1:7">
      <c r="A13" s="12">
        <v>115140</v>
      </c>
      <c r="B13" s="12" t="s">
        <v>147</v>
      </c>
      <c r="C13" s="13">
        <v>22534</v>
      </c>
      <c r="D13" s="14">
        <v>0.35</v>
      </c>
    </row>
    <row r="16" spans="1:7">
      <c r="A16" s="11" t="s">
        <v>49</v>
      </c>
    </row>
    <row r="18" spans="1:4" ht="52.8">
      <c r="A18" s="15" t="s">
        <v>50</v>
      </c>
      <c r="B18" s="15" t="s">
        <v>51</v>
      </c>
      <c r="C18" s="15" t="s">
        <v>52</v>
      </c>
      <c r="D18" s="15" t="s">
        <v>53</v>
      </c>
    </row>
    <row r="19" spans="1:4">
      <c r="A19" s="12">
        <v>0</v>
      </c>
      <c r="B19" s="12">
        <v>100000</v>
      </c>
      <c r="C19" s="13">
        <v>0</v>
      </c>
      <c r="D19" s="14">
        <v>0.01</v>
      </c>
    </row>
    <row r="20" spans="1:4">
      <c r="A20" s="12">
        <f>+B19</f>
        <v>100000</v>
      </c>
      <c r="B20" s="12">
        <v>200000</v>
      </c>
      <c r="C20" s="13">
        <v>1000</v>
      </c>
      <c r="D20" s="14">
        <v>0.05</v>
      </c>
    </row>
    <row r="21" spans="1:4">
      <c r="A21" s="12">
        <f>+B20</f>
        <v>200000</v>
      </c>
      <c r="B21" s="12" t="s">
        <v>54</v>
      </c>
      <c r="C21" s="13">
        <v>6000</v>
      </c>
      <c r="D21" s="14">
        <v>0.1</v>
      </c>
    </row>
  </sheetData>
  <sheetProtection algorithmName="SHA-512" hashValue="2r5IM9KLCbKwUgIBIxxaf/r2xo8eCSHVUYOTefp92Y+JfZjAkqOy5NyciQA8K/5XoQ8pfxnnSUzCR7AyMC7JdQ==" saltValue="XudSFb4ZdgtchQsS9k8sJ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C4" sqref="C4"/>
    </sheetView>
  </sheetViews>
  <sheetFormatPr baseColWidth="10" defaultRowHeight="14.4"/>
  <cols>
    <col min="2" max="3" width="28" customWidth="1"/>
  </cols>
  <sheetData>
    <row r="2" spans="1:9">
      <c r="B2" t="s">
        <v>68</v>
      </c>
      <c r="C2" t="s">
        <v>69</v>
      </c>
      <c r="D2" t="s">
        <v>70</v>
      </c>
    </row>
    <row r="3" spans="1:9" s="56" customFormat="1" ht="57.6">
      <c r="A3" s="56">
        <v>1</v>
      </c>
      <c r="B3" s="56" t="s">
        <v>67</v>
      </c>
      <c r="C3" s="56" t="s">
        <v>74</v>
      </c>
      <c r="D3" s="56" t="s">
        <v>71</v>
      </c>
    </row>
    <row r="4" spans="1:9" ht="57.6">
      <c r="A4">
        <v>2</v>
      </c>
      <c r="B4" s="56" t="s">
        <v>67</v>
      </c>
      <c r="D4" t="s">
        <v>72</v>
      </c>
    </row>
    <row r="5" spans="1:9" ht="57.6">
      <c r="A5">
        <v>3</v>
      </c>
      <c r="B5" s="56" t="s">
        <v>67</v>
      </c>
      <c r="C5" s="56" t="s">
        <v>73</v>
      </c>
      <c r="D5" t="s">
        <v>72</v>
      </c>
    </row>
    <row r="6" spans="1:9" ht="43.2">
      <c r="A6">
        <v>4</v>
      </c>
      <c r="B6" s="56" t="s">
        <v>75</v>
      </c>
      <c r="D6" s="56" t="s">
        <v>71</v>
      </c>
    </row>
    <row r="7" spans="1:9" ht="28.8">
      <c r="A7">
        <v>5</v>
      </c>
      <c r="B7" s="56" t="s">
        <v>76</v>
      </c>
      <c r="D7" s="56" t="s">
        <v>71</v>
      </c>
    </row>
    <row r="8" spans="1:9">
      <c r="A8">
        <v>6</v>
      </c>
      <c r="B8" s="56" t="s">
        <v>73</v>
      </c>
      <c r="D8" t="s">
        <v>72</v>
      </c>
    </row>
    <row r="10" spans="1:9">
      <c r="F10" t="s">
        <v>80</v>
      </c>
      <c r="G10" t="s">
        <v>79</v>
      </c>
      <c r="H10" t="s">
        <v>69</v>
      </c>
      <c r="I10" t="s">
        <v>83</v>
      </c>
    </row>
    <row r="11" spans="1:9">
      <c r="F11" t="s">
        <v>77</v>
      </c>
      <c r="G11" t="s">
        <v>81</v>
      </c>
      <c r="H11" t="s">
        <v>82</v>
      </c>
    </row>
    <row r="12" spans="1:9">
      <c r="F12" t="s">
        <v>78</v>
      </c>
    </row>
  </sheetData>
  <dataValidations count="3">
    <dataValidation type="list" allowBlank="1" showInputMessage="1" showErrorMessage="1" sqref="F11">
      <formula1>$F$3:$F$5</formula1>
    </dataValidation>
    <dataValidation type="list" allowBlank="1" showInputMessage="1" showErrorMessage="1" sqref="G11">
      <formula1>$G$3:$G$6</formula1>
    </dataValidation>
    <dataValidation type="list" allowBlank="1" showInputMessage="1" showErrorMessage="1" sqref="H11">
      <formula1>$H$3:$H$5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Portada</vt:lpstr>
      <vt:lpstr>Contenido</vt:lpstr>
      <vt:lpstr>Retencion a realizar</vt:lpstr>
      <vt:lpstr>Dividendo a pagar Socio</vt:lpstr>
      <vt:lpstr>Limite Credito Tributario</vt:lpstr>
      <vt:lpstr>Tablas de Imp renta</vt:lpstr>
      <vt:lpstr>Hoja1</vt:lpstr>
      <vt:lpstr>tabla_impuesto_a_la_renta</vt:lpstr>
    </vt:vector>
  </TitlesOfParts>
  <Company>Flia Oleas Villallva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Flia Oleas Villallva</dc:creator>
  <cp:lastModifiedBy>USUARIO</cp:lastModifiedBy>
  <cp:lastPrinted>2014-11-13T14:13:59Z</cp:lastPrinted>
  <dcterms:created xsi:type="dcterms:W3CDTF">2012-11-11T14:35:34Z</dcterms:created>
  <dcterms:modified xsi:type="dcterms:W3CDTF">2017-01-16T16:43:05Z</dcterms:modified>
</cp:coreProperties>
</file>